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6047-VRN - 16047-VRN - V..." sheetId="2" r:id="rId2"/>
    <sheet name="16047-SO-101 - 16047-SO-1..." sheetId="3" r:id="rId3"/>
    <sheet name="16047-SO-301 - 16047-SO-3..." sheetId="4" r:id="rId4"/>
    <sheet name="16047-SO-401 - 16047-SO-4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'16047-VRN - 16047-VRN - V...'!$C$120:$K$150</definedName>
    <definedName name="_xlnm.Print_Area" localSheetId="1">'16047-VRN - 16047-VRN - V...'!$C$4:$J$76,'16047-VRN - 16047-VRN - V...'!$C$82:$J$102,'16047-VRN - 16047-VRN - V...'!$C$108:$K$150</definedName>
    <definedName name="_xlnm.Print_Titles" localSheetId="1">'16047-VRN - 16047-VRN - V...'!$120:$120</definedName>
    <definedName name="_xlnm._FilterDatabase" localSheetId="2" hidden="1">'16047-SO-101 - 16047-SO-1...'!$C$125:$K$300</definedName>
    <definedName name="_xlnm.Print_Area" localSheetId="2">'16047-SO-101 - 16047-SO-1...'!$C$4:$J$76,'16047-SO-101 - 16047-SO-1...'!$C$82:$J$107,'16047-SO-101 - 16047-SO-1...'!$C$113:$K$300</definedName>
    <definedName name="_xlnm.Print_Titles" localSheetId="2">'16047-SO-101 - 16047-SO-1...'!$125:$125</definedName>
    <definedName name="_xlnm._FilterDatabase" localSheetId="3" hidden="1">'16047-SO-301 - 16047-SO-3...'!$C$123:$K$191</definedName>
    <definedName name="_xlnm.Print_Area" localSheetId="3">'16047-SO-301 - 16047-SO-3...'!$C$4:$J$76,'16047-SO-301 - 16047-SO-3...'!$C$82:$J$105,'16047-SO-301 - 16047-SO-3...'!$C$111:$K$191</definedName>
    <definedName name="_xlnm.Print_Titles" localSheetId="3">'16047-SO-301 - 16047-SO-3...'!$123:$123</definedName>
    <definedName name="_xlnm._FilterDatabase" localSheetId="4" hidden="1">'16047-SO-401 - 16047-SO-4...'!$C$117:$K$121</definedName>
    <definedName name="_xlnm.Print_Area" localSheetId="4">'16047-SO-401 - 16047-SO-4...'!$C$4:$J$76,'16047-SO-401 - 16047-SO-4...'!$C$82:$J$99,'16047-SO-401 - 16047-SO-4...'!$C$105:$K$121</definedName>
    <definedName name="_xlnm.Print_Titles" localSheetId="4">'16047-SO-401 - 16047-SO-4...'!$117:$117</definedName>
  </definedNames>
  <calcPr/>
</workbook>
</file>

<file path=xl/calcChain.xml><?xml version="1.0" encoding="utf-8"?>
<calcChain xmlns="http://schemas.openxmlformats.org/spreadsheetml/2006/main">
  <c i="5" r="J37"/>
  <c r="J36"/>
  <c i="1" r="AY98"/>
  <c i="5" r="J35"/>
  <c i="1" r="AX98"/>
  <c i="5" r="BI121"/>
  <c r="F37"/>
  <c i="1" r="BD98"/>
  <c i="5" r="BH121"/>
  <c r="F36"/>
  <c i="1" r="BC98"/>
  <c i="5" r="BG121"/>
  <c r="F35"/>
  <c i="1" r="BB98"/>
  <c i="5" r="BF121"/>
  <c r="J34"/>
  <c i="1" r="AW98"/>
  <c i="5" r="F34"/>
  <c i="1" r="BA98"/>
  <c i="5" r="T121"/>
  <c r="T120"/>
  <c r="T119"/>
  <c r="T118"/>
  <c r="R121"/>
  <c r="R120"/>
  <c r="R119"/>
  <c r="R118"/>
  <c r="P121"/>
  <c r="P120"/>
  <c r="P119"/>
  <c r="P118"/>
  <c i="1" r="AU98"/>
  <c i="5" r="BK121"/>
  <c r="BK120"/>
  <c r="J120"/>
  <c r="BK119"/>
  <c r="J119"/>
  <c r="BK118"/>
  <c r="J118"/>
  <c r="J96"/>
  <c r="J30"/>
  <c i="1" r="AG98"/>
  <c i="5" r="J121"/>
  <c r="BE121"/>
  <c r="J33"/>
  <c i="1" r="AV98"/>
  <c i="5" r="F33"/>
  <c i="1" r="AZ98"/>
  <c i="5" r="J98"/>
  <c r="J97"/>
  <c r="J114"/>
  <c r="F114"/>
  <c r="F112"/>
  <c r="E110"/>
  <c r="J91"/>
  <c r="F91"/>
  <c r="F89"/>
  <c r="E87"/>
  <c r="J39"/>
  <c r="J24"/>
  <c r="E24"/>
  <c r="J115"/>
  <c r="J92"/>
  <c r="J23"/>
  <c r="J18"/>
  <c r="E18"/>
  <c r="F115"/>
  <c r="F92"/>
  <c r="J17"/>
  <c r="J12"/>
  <c r="J112"/>
  <c r="J89"/>
  <c r="E7"/>
  <c r="E108"/>
  <c r="E85"/>
  <c i="4" r="J37"/>
  <c r="J36"/>
  <c i="1" r="AY97"/>
  <c i="4" r="J35"/>
  <c i="1" r="AX97"/>
  <c i="4"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T185"/>
  <c r="T184"/>
  <c r="R186"/>
  <c r="R185"/>
  <c r="R184"/>
  <c r="P186"/>
  <c r="P185"/>
  <c r="P184"/>
  <c r="BK186"/>
  <c r="BK185"/>
  <c r="J185"/>
  <c r="BK184"/>
  <c r="J184"/>
  <c r="J186"/>
  <c r="BE186"/>
  <c r="J104"/>
  <c r="J103"/>
  <c r="BI182"/>
  <c r="BH182"/>
  <c r="BG182"/>
  <c r="BF182"/>
  <c r="T182"/>
  <c r="R182"/>
  <c r="P182"/>
  <c r="BK182"/>
  <c r="J182"/>
  <c r="BE182"/>
  <c r="BI180"/>
  <c r="BH180"/>
  <c r="BG180"/>
  <c r="BF180"/>
  <c r="T180"/>
  <c r="T179"/>
  <c r="R180"/>
  <c r="R179"/>
  <c r="P180"/>
  <c r="P179"/>
  <c r="BK180"/>
  <c r="BK179"/>
  <c r="J179"/>
  <c r="J180"/>
  <c r="BE180"/>
  <c r="J102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2"/>
  <c r="BH172"/>
  <c r="BG172"/>
  <c r="BF172"/>
  <c r="T172"/>
  <c r="T171"/>
  <c r="R172"/>
  <c r="R171"/>
  <c r="P172"/>
  <c r="P171"/>
  <c r="BK172"/>
  <c r="BK171"/>
  <c r="J171"/>
  <c r="J172"/>
  <c r="BE172"/>
  <c r="J101"/>
  <c r="BI167"/>
  <c r="BH167"/>
  <c r="BG167"/>
  <c r="BF167"/>
  <c r="T167"/>
  <c r="R167"/>
  <c r="P167"/>
  <c r="BK167"/>
  <c r="J167"/>
  <c r="BE167"/>
  <c r="BI165"/>
  <c r="BH165"/>
  <c r="BG165"/>
  <c r="BF165"/>
  <c r="T165"/>
  <c r="T164"/>
  <c r="R165"/>
  <c r="R164"/>
  <c r="P165"/>
  <c r="P164"/>
  <c r="BK165"/>
  <c r="BK164"/>
  <c r="J164"/>
  <c r="J165"/>
  <c r="BE165"/>
  <c r="J100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T131"/>
  <c r="R132"/>
  <c r="R131"/>
  <c r="P132"/>
  <c r="P131"/>
  <c r="BK132"/>
  <c r="BK131"/>
  <c r="J131"/>
  <c r="J132"/>
  <c r="BE132"/>
  <c r="J99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F37"/>
  <c i="1" r="BD97"/>
  <c i="4" r="BH127"/>
  <c r="F36"/>
  <c i="1" r="BC97"/>
  <c i="4" r="BG127"/>
  <c r="F35"/>
  <c i="1" r="BB97"/>
  <c i="4" r="BF127"/>
  <c r="J34"/>
  <c i="1" r="AW97"/>
  <c i="4" r="F34"/>
  <c i="1" r="BA97"/>
  <c i="4" r="T127"/>
  <c r="T126"/>
  <c r="T125"/>
  <c r="T124"/>
  <c r="R127"/>
  <c r="R126"/>
  <c r="R125"/>
  <c r="R124"/>
  <c r="P127"/>
  <c r="P126"/>
  <c r="P125"/>
  <c r="P124"/>
  <c i="1" r="AU97"/>
  <c i="4" r="BK127"/>
  <c r="BK126"/>
  <c r="J126"/>
  <c r="BK125"/>
  <c r="J125"/>
  <c r="BK124"/>
  <c r="J124"/>
  <c r="J96"/>
  <c r="J30"/>
  <c i="1" r="AG97"/>
  <c i="4" r="J127"/>
  <c r="BE127"/>
  <c r="J33"/>
  <c i="1" r="AV97"/>
  <c i="4" r="F33"/>
  <c i="1" r="AZ97"/>
  <c i="4" r="J98"/>
  <c r="J97"/>
  <c r="J120"/>
  <c r="F120"/>
  <c r="F118"/>
  <c r="E116"/>
  <c r="J91"/>
  <c r="F91"/>
  <c r="F89"/>
  <c r="E87"/>
  <c r="J39"/>
  <c r="J24"/>
  <c r="E24"/>
  <c r="J121"/>
  <c r="J92"/>
  <c r="J23"/>
  <c r="J18"/>
  <c r="E18"/>
  <c r="F121"/>
  <c r="F92"/>
  <c r="J17"/>
  <c r="J12"/>
  <c r="J118"/>
  <c r="J89"/>
  <c r="E7"/>
  <c r="E114"/>
  <c r="E85"/>
  <c i="3" r="J37"/>
  <c r="J36"/>
  <c i="1" r="AY96"/>
  <c i="3" r="J35"/>
  <c i="1" r="AX96"/>
  <c i="3" r="BI299"/>
  <c r="BH299"/>
  <c r="BG299"/>
  <c r="BF299"/>
  <c r="T299"/>
  <c r="T298"/>
  <c r="T297"/>
  <c r="R299"/>
  <c r="R298"/>
  <c r="R297"/>
  <c r="P299"/>
  <c r="P298"/>
  <c r="P297"/>
  <c r="BK299"/>
  <c r="BK298"/>
  <c r="J298"/>
  <c r="BK297"/>
  <c r="J297"/>
  <c r="J299"/>
  <c r="BE299"/>
  <c r="J106"/>
  <c r="J105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90"/>
  <c r="BH290"/>
  <c r="BG290"/>
  <c r="BF290"/>
  <c r="T290"/>
  <c r="T289"/>
  <c r="T288"/>
  <c r="R290"/>
  <c r="R289"/>
  <c r="R288"/>
  <c r="P290"/>
  <c r="P289"/>
  <c r="P288"/>
  <c r="BK290"/>
  <c r="BK289"/>
  <c r="J289"/>
  <c r="BK288"/>
  <c r="J288"/>
  <c r="J290"/>
  <c r="BE290"/>
  <c r="J104"/>
  <c r="J103"/>
  <c r="BI286"/>
  <c r="BH286"/>
  <c r="BG286"/>
  <c r="BF286"/>
  <c r="T286"/>
  <c r="T285"/>
  <c r="R286"/>
  <c r="R285"/>
  <c r="P286"/>
  <c r="P285"/>
  <c r="BK286"/>
  <c r="BK285"/>
  <c r="J285"/>
  <c r="J286"/>
  <c r="BE286"/>
  <c r="J102"/>
  <c r="BI281"/>
  <c r="BH281"/>
  <c r="BG281"/>
  <c r="BF281"/>
  <c r="T281"/>
  <c r="R281"/>
  <c r="P281"/>
  <c r="BK281"/>
  <c r="J281"/>
  <c r="BE281"/>
  <c r="BI277"/>
  <c r="BH277"/>
  <c r="BG277"/>
  <c r="BF277"/>
  <c r="T277"/>
  <c r="R277"/>
  <c r="P277"/>
  <c r="BK277"/>
  <c r="J277"/>
  <c r="BE277"/>
  <c r="BI273"/>
  <c r="BH273"/>
  <c r="BG273"/>
  <c r="BF273"/>
  <c r="T273"/>
  <c r="R273"/>
  <c r="P273"/>
  <c r="BK273"/>
  <c r="J273"/>
  <c r="BE273"/>
  <c r="BI269"/>
  <c r="BH269"/>
  <c r="BG269"/>
  <c r="BF269"/>
  <c r="T269"/>
  <c r="R269"/>
  <c r="P269"/>
  <c r="BK269"/>
  <c r="J269"/>
  <c r="BE269"/>
  <c r="BI265"/>
  <c r="BH265"/>
  <c r="BG265"/>
  <c r="BF265"/>
  <c r="T265"/>
  <c r="R265"/>
  <c r="P265"/>
  <c r="BK265"/>
  <c r="J265"/>
  <c r="BE265"/>
  <c r="BI261"/>
  <c r="BH261"/>
  <c r="BG261"/>
  <c r="BF261"/>
  <c r="T261"/>
  <c r="R261"/>
  <c r="P261"/>
  <c r="BK261"/>
  <c r="J261"/>
  <c r="BE261"/>
  <c r="BI257"/>
  <c r="BH257"/>
  <c r="BG257"/>
  <c r="BF257"/>
  <c r="T257"/>
  <c r="R257"/>
  <c r="P257"/>
  <c r="BK257"/>
  <c r="J257"/>
  <c r="BE257"/>
  <c r="BI253"/>
  <c r="BH253"/>
  <c r="BG253"/>
  <c r="BF253"/>
  <c r="T253"/>
  <c r="R253"/>
  <c r="P253"/>
  <c r="BK253"/>
  <c r="J253"/>
  <c r="BE253"/>
  <c r="BI249"/>
  <c r="BH249"/>
  <c r="BG249"/>
  <c r="BF249"/>
  <c r="T249"/>
  <c r="R249"/>
  <c r="P249"/>
  <c r="BK249"/>
  <c r="J249"/>
  <c r="BE249"/>
  <c r="BI247"/>
  <c r="BH247"/>
  <c r="BG247"/>
  <c r="BF247"/>
  <c r="T247"/>
  <c r="T246"/>
  <c r="R247"/>
  <c r="R246"/>
  <c r="P247"/>
  <c r="P246"/>
  <c r="BK247"/>
  <c r="BK246"/>
  <c r="J246"/>
  <c r="J247"/>
  <c r="BE247"/>
  <c r="J101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3"/>
  <c r="BH223"/>
  <c r="BG223"/>
  <c r="BF223"/>
  <c r="T223"/>
  <c r="R223"/>
  <c r="P223"/>
  <c r="BK223"/>
  <c r="J223"/>
  <c r="BE223"/>
  <c r="BI219"/>
  <c r="BH219"/>
  <c r="BG219"/>
  <c r="BF219"/>
  <c r="T219"/>
  <c r="R219"/>
  <c r="P219"/>
  <c r="BK219"/>
  <c r="J219"/>
  <c r="BE219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T197"/>
  <c r="R198"/>
  <c r="R197"/>
  <c r="P198"/>
  <c r="P197"/>
  <c r="BK198"/>
  <c r="BK197"/>
  <c r="J197"/>
  <c r="J198"/>
  <c r="BE198"/>
  <c r="J100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T185"/>
  <c r="R186"/>
  <c r="R185"/>
  <c r="P186"/>
  <c r="P185"/>
  <c r="BK186"/>
  <c r="BK185"/>
  <c r="J185"/>
  <c r="J186"/>
  <c r="BE186"/>
  <c r="J99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F37"/>
  <c i="1" r="BD96"/>
  <c i="3" r="BH129"/>
  <c r="F36"/>
  <c i="1" r="BC96"/>
  <c i="3" r="BG129"/>
  <c r="F35"/>
  <c i="1" r="BB96"/>
  <c i="3" r="BF129"/>
  <c r="J34"/>
  <c i="1" r="AW96"/>
  <c i="3" r="F34"/>
  <c i="1" r="BA96"/>
  <c i="3" r="T129"/>
  <c r="T128"/>
  <c r="T127"/>
  <c r="T126"/>
  <c r="R129"/>
  <c r="R128"/>
  <c r="R127"/>
  <c r="R126"/>
  <c r="P129"/>
  <c r="P128"/>
  <c r="P127"/>
  <c r="P126"/>
  <c i="1" r="AU96"/>
  <c i="3" r="BK129"/>
  <c r="BK128"/>
  <c r="J128"/>
  <c r="BK127"/>
  <c r="J127"/>
  <c r="BK126"/>
  <c r="J126"/>
  <c r="J96"/>
  <c r="J30"/>
  <c i="1" r="AG96"/>
  <c i="3" r="J129"/>
  <c r="BE129"/>
  <c r="J33"/>
  <c i="1" r="AV96"/>
  <c i="3" r="F33"/>
  <c i="1" r="AZ96"/>
  <c i="3" r="J98"/>
  <c r="J97"/>
  <c r="J122"/>
  <c r="F122"/>
  <c r="F120"/>
  <c r="E118"/>
  <c r="J91"/>
  <c r="F91"/>
  <c r="F89"/>
  <c r="E87"/>
  <c r="J39"/>
  <c r="J24"/>
  <c r="E24"/>
  <c r="J123"/>
  <c r="J92"/>
  <c r="J23"/>
  <c r="J18"/>
  <c r="E18"/>
  <c r="F123"/>
  <c r="F92"/>
  <c r="J17"/>
  <c r="J12"/>
  <c r="J120"/>
  <c r="J89"/>
  <c r="E7"/>
  <c r="E116"/>
  <c r="E85"/>
  <c i="2" r="J37"/>
  <c r="J36"/>
  <c i="1" r="AY95"/>
  <c i="2" r="J35"/>
  <c i="1" r="AX95"/>
  <c i="2" r="BI149"/>
  <c r="BH149"/>
  <c r="BG149"/>
  <c r="BF149"/>
  <c r="T149"/>
  <c r="R149"/>
  <c r="P149"/>
  <c r="BK149"/>
  <c r="J149"/>
  <c r="BE149"/>
  <c r="BI147"/>
  <c r="BH147"/>
  <c r="BG147"/>
  <c r="BF147"/>
  <c r="T147"/>
  <c r="T146"/>
  <c r="R147"/>
  <c r="R146"/>
  <c r="P147"/>
  <c r="P146"/>
  <c r="BK147"/>
  <c r="BK146"/>
  <c r="J146"/>
  <c r="J147"/>
  <c r="BE147"/>
  <c r="J101"/>
  <c r="BI144"/>
  <c r="BH144"/>
  <c r="BG144"/>
  <c r="BF144"/>
  <c r="T144"/>
  <c r="R144"/>
  <c r="P144"/>
  <c r="BK144"/>
  <c r="J144"/>
  <c r="BE144"/>
  <c r="BI142"/>
  <c r="BH142"/>
  <c r="BG142"/>
  <c r="BF142"/>
  <c r="T142"/>
  <c r="T141"/>
  <c r="R142"/>
  <c r="R141"/>
  <c r="P142"/>
  <c r="P141"/>
  <c r="BK142"/>
  <c r="BK141"/>
  <c r="J141"/>
  <c r="J142"/>
  <c r="BE142"/>
  <c r="J100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T130"/>
  <c r="R131"/>
  <c r="R130"/>
  <c r="P131"/>
  <c r="P130"/>
  <c r="BK131"/>
  <c r="BK130"/>
  <c r="J130"/>
  <c r="J131"/>
  <c r="BE131"/>
  <c r="J99"/>
  <c r="BI128"/>
  <c r="BH128"/>
  <c r="BG128"/>
  <c r="BF128"/>
  <c r="T128"/>
  <c r="R128"/>
  <c r="P128"/>
  <c r="BK128"/>
  <c r="J128"/>
  <c r="BE128"/>
  <c r="BI126"/>
  <c r="BH126"/>
  <c r="BG126"/>
  <c r="BF126"/>
  <c r="T126"/>
  <c r="T125"/>
  <c r="R126"/>
  <c r="R125"/>
  <c r="P126"/>
  <c r="P125"/>
  <c r="BK126"/>
  <c r="BK125"/>
  <c r="J125"/>
  <c r="J126"/>
  <c r="BE126"/>
  <c r="J98"/>
  <c r="BI123"/>
  <c r="F37"/>
  <c i="1" r="BD95"/>
  <c i="2" r="BH123"/>
  <c r="F36"/>
  <c i="1" r="BC95"/>
  <c i="2" r="BG123"/>
  <c r="F35"/>
  <c i="1" r="BB95"/>
  <c i="2" r="BF123"/>
  <c r="J34"/>
  <c i="1" r="AW95"/>
  <c i="2" r="F34"/>
  <c i="1" r="BA95"/>
  <c i="2" r="T123"/>
  <c r="T122"/>
  <c r="T121"/>
  <c r="R123"/>
  <c r="R122"/>
  <c r="R121"/>
  <c r="P123"/>
  <c r="P122"/>
  <c r="P121"/>
  <c i="1" r="AU95"/>
  <c i="2" r="BK123"/>
  <c r="BK122"/>
  <c r="J122"/>
  <c r="BK121"/>
  <c r="J121"/>
  <c r="J96"/>
  <c r="J30"/>
  <c i="1" r="AG95"/>
  <c i="2" r="J123"/>
  <c r="BE123"/>
  <c r="J33"/>
  <c i="1" r="AV95"/>
  <c i="2" r="F33"/>
  <c i="1" r="AZ95"/>
  <c i="2" r="J97"/>
  <c r="J117"/>
  <c r="F117"/>
  <c r="F115"/>
  <c r="E113"/>
  <c r="J91"/>
  <c r="F91"/>
  <c r="F89"/>
  <c r="E87"/>
  <c r="J39"/>
  <c r="J24"/>
  <c r="E24"/>
  <c r="J118"/>
  <c r="J92"/>
  <c r="J23"/>
  <c r="J18"/>
  <c r="E18"/>
  <c r="F118"/>
  <c r="F92"/>
  <c r="J17"/>
  <c r="J12"/>
  <c r="J115"/>
  <c r="J89"/>
  <c r="E7"/>
  <c r="E111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<sst xmlns="http://schemas.openxmlformats.org/spreadsheetml/2006/main">
  <si>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</si>
  <si>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</si>
  <si>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</si>
  <si>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</si>
  <si>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</si>
  <si>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{1f25b0d2-f9c0-491d-8114-7eb10e94998d}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</si>
  <si>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</si>
  <si>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</si>
  <si>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</si>
  <si>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</si>
  <si>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</si>
  <si>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</si>
  <si>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</si>
  <si>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</si>
  <si>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16047a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</si>
  <si>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</si>
  <si>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</si>
  <si>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16047a - Chodník Turnov, Mašovská ul.</t>
  </si>
  <si>
    <t>0,1</t>
  </si>
  <si>
    <t>KSO:</t>
  </si>
  <si>
    <t>CC-CZ:</t>
  </si>
  <si>
    <t>1</t>
  </si>
  <si>
    <t>Místo:</t>
  </si>
  <si>
    <t>Turnov</t>
  </si>
  <si>
    <t>Datum:</t>
  </si>
  <si>
    <t>12. 9. 2019</t>
  </si>
  <si>
    <t>10</t>
  </si>
  <si>
    <t>Zadavatel:</t>
  </si>
  <si>
    <t>IČ:</t>
  </si>
  <si>
    <t>00276227</t>
  </si>
  <si>
    <t>Město Turnov</t>
  </si>
  <si>
    <t>DIČ:</t>
  </si>
  <si>
    <t xml:space="preserve">CZ00276227 </t>
  </si>
  <si>
    <t>Uchazeč:</t>
  </si>
  <si>
    <t>Vyplň údaj</t>
  </si>
  <si>
    <t>Projektant: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</si>
  <si>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</si>
  <si>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</si>
  <si>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</si>
  <si>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</si>
  <si>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</si>
  <si>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</si>
  <si>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</si>
  <si>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</si>
  <si>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</si>
  <si>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</si>
  <si>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</si>
  <si>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</si>
  <si>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</si>
  <si>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</si>
  <si>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</si>
  <si>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</si>
  <si>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</si>
  <si>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</si>
  <si>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</si>
  <si>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</si>
  <si>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</si>
  <si>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</si>
  <si>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</si>
  <si>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</si>
  <si>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</si>
  <si>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</si>
  <si>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</si>
  <si>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</si>
  <si>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</si>
  <si>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</si>
  <si>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</si>
  <si>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</si>
  <si>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</si>
  <si>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</si>
  <si>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</si>
  <si>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</si>
  <si>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</si>
  <si>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</si>
  <si>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</si>
  <si>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</si>
  <si>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</si>
  <si>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</si>
  <si>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</si>
  <si>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</si>
  <si>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</si>
  <si>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</si>
  <si>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</si>
  <si>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</si>
  <si>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</si>
  <si>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16047-VRN</t>
  </si>
  <si>
    <t>16047-VRN - Vedlejší rozpočtové náklady</t>
  </si>
  <si>
    <t>STA</t>
  </si>
  <si>
    <t>{1519e995-3a26-4a44-b942-fd9ae75fdda1}</t>
  </si>
  <si>
    <t>2</t>
  </si>
  <si>
    <t>16047-SO-101</t>
  </si>
  <si>
    <t>16047-SO-101 - Chodník</t>
  </si>
  <si>
    <t>{bd0ca3a5-dd56-4563-9e11-acf080438cb3}</t>
  </si>
  <si>
    <t>16047-SO-301</t>
  </si>
  <si>
    <t>16047-SO-301 - Dešťová kanalizace</t>
  </si>
  <si>
    <t>{38a65db1-800b-4012-bb5d-4ea7614aa5dd}</t>
  </si>
  <si>
    <t>16047-SO-401</t>
  </si>
  <si>
    <t>16047-SO-401 - Rekonstrukce telefonních vedení</t>
  </si>
  <si>
    <t>{f4d19541-6515-4728-8fb0-bcde71d3a7bb}</t>
  </si>
  <si>
    <t>KRYCÍ LIST SOUPISU PRACÍ</t>
  </si>
  <si>
    <t>Objekt:</t>
  </si>
  <si>
    <t>16047-VRN - 16047-VRN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</si>
  <si>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</si>
  <si>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</si>
  <si>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</si>
  <si>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</si>
  <si>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</si>
  <si>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</si>
  <si>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</si>
  <si>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</si>
  <si>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</si>
  <si>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</si>
  <si>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</si>
  <si>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</si>
  <si>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</si>
  <si>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</si>
  <si>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</si>
  <si>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</si>
  <si>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</si>
  <si>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</si>
  <si>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</si>
  <si>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</si>
  <si>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</si>
  <si>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</si>
  <si>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</si>
  <si>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</si>
  <si>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</si>
  <si>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</si>
  <si>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</si>
  <si>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</si>
  <si>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013284000</t>
  </si>
  <si>
    <t>Vytyčení podzemních sítí a zařízení, vč. domovních přípojek</t>
  </si>
  <si>
    <t>soubor</t>
  </si>
  <si>
    <t>1024</t>
  </si>
  <si>
    <t>-1744251782</t>
  </si>
  <si>
    <t>PP</t>
  </si>
  <si>
    <t>Vytyčení podzemních sítí a zařízení</t>
  </si>
  <si>
    <t>VRN1</t>
  </si>
  <si>
    <t>Průzkumné, geodetické a projektové práce</t>
  </si>
  <si>
    <t>012002000</t>
  </si>
  <si>
    <t>Geodetické práce</t>
  </si>
  <si>
    <t>CS ÚRS 2016 01</t>
  </si>
  <si>
    <t>-752723538</t>
  </si>
  <si>
    <t>Hlavní tituly průvodních činností a nákladů průzkumné, geodetické a projektové práce geodetické práce</t>
  </si>
  <si>
    <t>3</t>
  </si>
  <si>
    <t>013254000</t>
  </si>
  <si>
    <t>Dokumentace skutečného provedení stavby</t>
  </si>
  <si>
    <t>-181370181</t>
  </si>
  <si>
    <t>Průzkumné, geodetické a projektové práce projektové práce dokumentace stavby (výkresová a textová) skutečného provedení stavby</t>
  </si>
  <si>
    <t>VRN3</t>
  </si>
  <si>
    <t>Zařízení staveniště</t>
  </si>
  <si>
    <t>4</t>
  </si>
  <si>
    <t>030001000</t>
  </si>
  <si>
    <t>-1319494493</t>
  </si>
  <si>
    <t>Základní rozdělení průvodních činností a nákladů zařízení staveniště</t>
  </si>
  <si>
    <t>034002000</t>
  </si>
  <si>
    <t>Zabezpečení staveniště</t>
  </si>
  <si>
    <t>303918072</t>
  </si>
  <si>
    <t>Hlavní tituly průvodních činností a nákladů zařízení staveniště zabezpečení staveniště</t>
  </si>
  <si>
    <t>6</t>
  </si>
  <si>
    <t>034403000</t>
  </si>
  <si>
    <t>Dopravní značení na staveništi</t>
  </si>
  <si>
    <t>1722478402</t>
  </si>
  <si>
    <t>Zařízení staveniště zabezpečení staveniště dopravní značení na staveništi</t>
  </si>
  <si>
    <t>7</t>
  </si>
  <si>
    <t>034503000</t>
  </si>
  <si>
    <t>Informační tabule na staveništi</t>
  </si>
  <si>
    <t>809936033</t>
  </si>
  <si>
    <t>Zařízení staveniště zabezpečení staveniště informační tabule</t>
  </si>
  <si>
    <t>8</t>
  </si>
  <si>
    <t>034703000</t>
  </si>
  <si>
    <t>Osvětlení staveniště</t>
  </si>
  <si>
    <t>103935074</t>
  </si>
  <si>
    <t>Zařízení staveniště zabezpečení staveniště osvětlení staveniště</t>
  </si>
  <si>
    <t>VRN4</t>
  </si>
  <si>
    <t>Inženýrská činnost</t>
  </si>
  <si>
    <t>9</t>
  </si>
  <si>
    <t>043103000</t>
  </si>
  <si>
    <t>Zkoušky bez rozlišení</t>
  </si>
  <si>
    <t>1672491053</t>
  </si>
  <si>
    <t>Inženýrská činnost zkoušky a ostatní měření zkoušky bez rozlišení</t>
  </si>
  <si>
    <t>050002000</t>
  </si>
  <si>
    <t>Zvláštní užívání komunikace</t>
  </si>
  <si>
    <t>kpl</t>
  </si>
  <si>
    <t>977060561</t>
  </si>
  <si>
    <t>Ostatní inženýrská činnost</t>
  </si>
  <si>
    <t>VRN7</t>
  </si>
  <si>
    <t>Provozní vlivy</t>
  </si>
  <si>
    <t>11</t>
  </si>
  <si>
    <t>071002000</t>
  </si>
  <si>
    <t>Provoz investora, třetích osob</t>
  </si>
  <si>
    <t>1812814683</t>
  </si>
  <si>
    <t>Hlavní tituly průvodních činností a nákladů provozní vlivy provoz investora, třetích osob</t>
  </si>
  <si>
    <t>12</t>
  </si>
  <si>
    <t>072002000</t>
  </si>
  <si>
    <t>Silniční provoz</t>
  </si>
  <si>
    <t>291641091</t>
  </si>
  <si>
    <t>Hlavní tituly průvodních činností a nákladů provozní vlivy silniční provoz</t>
  </si>
  <si>
    <t>16047-SO-101 - 16047-SO-101 - Chodník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</si>
  <si>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</si>
  <si>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</si>
  <si>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</si>
  <si>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</si>
  <si>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</si>
  <si>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</si>
  <si>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</si>
  <si>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</si>
  <si>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</si>
  <si>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</si>
  <si>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</si>
  <si>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</si>
  <si>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</si>
  <si>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111301111</t>
  </si>
  <si>
    <t>Sejmutí drnu tl do 100 mm s přemístěním do 50 m nebo naložením na dopravní prostředek</t>
  </si>
  <si>
    <t>m2</t>
  </si>
  <si>
    <t>160127253</t>
  </si>
  <si>
    <t>Sejmutí drnu tl. do 100 mm, v jakékoliv ploše</t>
  </si>
  <si>
    <t>112101102</t>
  </si>
  <si>
    <t>Kácení stromů listnatých D kmene do 500 mm</t>
  </si>
  <si>
    <t>kus</t>
  </si>
  <si>
    <t>2301512</t>
  </si>
  <si>
    <t>Kácení stromů s odřezáním kmene a s odvětvením listnatých, průměru kmene přes 300 do 500 mm</t>
  </si>
  <si>
    <t>112201102</t>
  </si>
  <si>
    <t>Odstranění pařezů D do 500 mm</t>
  </si>
  <si>
    <t>1386189246</t>
  </si>
  <si>
    <t>Odstranění pařezů s jejich vykopáním, vytrháním nebo odstřelením, s přesekáním kořenů průměru přes 300 do 500 mm</t>
  </si>
  <si>
    <t>113107224</t>
  </si>
  <si>
    <t>Odstranění podkladu pl přes 200 m2 z kameniva drceného tl 400 mm</t>
  </si>
  <si>
    <t>-2059190399</t>
  </si>
  <si>
    <t>Odstranění podkladů nebo krytů s přemístěním hmot na skládku na vzdálenost do 20 m nebo s naložením na dopravní prostředek v ploše jednotlivě přes 200 m2 z kameniva hrubého drceného, o tl. vrstvy přes 300 do 400 mm</t>
  </si>
  <si>
    <t>VV</t>
  </si>
  <si>
    <t>25+321*0,5</t>
  </si>
  <si>
    <t>Mezisoučet</t>
  </si>
  <si>
    <t>113107242</t>
  </si>
  <si>
    <t>Odstranění podkladu pl přes 200 m2 živičných tl 100 mm</t>
  </si>
  <si>
    <t>-273143853</t>
  </si>
  <si>
    <t>Odstranění podkladů nebo krytů s přemístěním hmot na skládku na vzdálenost do 20 m nebo s naložením na dopravní prostředek v ploše jednotlivě přes 200 m2 živičných, o tl. vrstvy přes 50 do 100 mm</t>
  </si>
  <si>
    <t>120001101</t>
  </si>
  <si>
    <t>Příplatek za ztížení vykopávky v blízkosti opěrné zdi a vedení</t>
  </si>
  <si>
    <t>m3</t>
  </si>
  <si>
    <t>-564776181</t>
  </si>
  <si>
    <t>Příplatek k cenám vykopávek za ztížení vykopávky v blízkosti podzemního vedení nebo výbušnin v horninách jakékoliv třídy</t>
  </si>
  <si>
    <t>122202201</t>
  </si>
  <si>
    <t>Odkopávky a prokopávky nezapažené pro silnice objemu do 100 m3 v hornině tř. 3</t>
  </si>
  <si>
    <t>-587282960</t>
  </si>
  <si>
    <t>Odkopávky a prokopávky nezapažené pro silnice s přemístěním výkopku v příčných profilech na vzdálenost do 15 m nebo s naložením na dopravní prostředek v hornině tř. 3 do 100 m3</t>
  </si>
  <si>
    <t>122202209</t>
  </si>
  <si>
    <t>Příplatek k odkopávkám a prokopávkám pro silnice v hornině tř. 3 za lepivost</t>
  </si>
  <si>
    <t>-621844820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</si>
  <si>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</si>
  <si>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162301402</t>
  </si>
  <si>
    <t>Vodorovné přemístění větví stromů listnatých do 5 km D kmene do 500 mm</t>
  </si>
  <si>
    <t>1155497856</t>
  </si>
  <si>
    <t>Vodorovné přemístění větví, kmenů nebo pařezů s naložením, složením a dopravou do 5000 m větví stromů listnatých, průměru kmene přes 300 do 500 mm</t>
  </si>
  <si>
    <t>162301412</t>
  </si>
  <si>
    <t>Vodorovné přemístění kmenů stromů listnatých do 5 km D kmene do 500 mm</t>
  </si>
  <si>
    <t>-511941796</t>
  </si>
  <si>
    <t>Vodorovné přemístění větví, kmenů nebo pařezů s naložením, složením a dopravou do 5000 m kmenů stromů listnatých, průměru přes 300 do 500 mm</t>
  </si>
  <si>
    <t>162301422</t>
  </si>
  <si>
    <t>Vodorovné přemístění pařezů do 5 km D do 500 mm</t>
  </si>
  <si>
    <t>132659387</t>
  </si>
  <si>
    <t>Vodorovné přemístění větví, kmenů nebo pařezů s naložením, složením a dopravou do 5000 m pařezů kmenů, průměru přes 300 do 500 mm</t>
  </si>
  <si>
    <t>162602112</t>
  </si>
  <si>
    <t>Vodorovné přemístění drnu bez naložení se složením do 5000 m</t>
  </si>
  <si>
    <t>-1248041147</t>
  </si>
  <si>
    <t>Vodorovné přemístění drnu na suchu na vzdálenost přes 4000 do 5000 m</t>
  </si>
  <si>
    <t>13</t>
  </si>
  <si>
    <t>162701101</t>
  </si>
  <si>
    <t>Vodorovné přemístění do 6000 m výkopku/sypaniny z horniny tř. 1 až 4</t>
  </si>
  <si>
    <t>1102301445</t>
  </si>
  <si>
    <t>Vodorovné přemístění výkopku nebo sypaniny po suchu na obvyklém dopravním prostředku, bez naložení výkopku, avšak se složením bez rozhrnutí z horniny tř. 1 až 4 na vzdálenost přes 5 000 do 6 000 m</t>
  </si>
  <si>
    <t>14</t>
  </si>
  <si>
    <t>171101105</t>
  </si>
  <si>
    <t xml:space="preserve">Uložení sypaniny z hornin soudržných do násypů zhutněných do 103 % PS   (ŠD)</t>
  </si>
  <si>
    <t>552601516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</si>
  <si>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103 % PS</t>
  </si>
  <si>
    <t>M</t>
  </si>
  <si>
    <t>583442000</t>
  </si>
  <si>
    <t>štěrkodrť frakce 0-63 třída C</t>
  </si>
  <si>
    <t>t</t>
  </si>
  <si>
    <t>-701937799</t>
  </si>
  <si>
    <t xml:space="preserve">Kamenivo přírodní drcené hutné pro stavební účely PDK (drobné, hrubé a štěrkodrť) štěrkodrtě ČSN EN 13043 frakce   0-63m spilit  lom Sýkořice</t>
  </si>
  <si>
    <t>P</t>
  </si>
  <si>
    <t>Poznámka k položce:_x000d_
Drcené kamenivo dle ČSN EN 13242 (kamenivo pro nestmelené směsi …..)</t>
  </si>
  <si>
    <t>270*1,7</t>
  </si>
  <si>
    <t>16</t>
  </si>
  <si>
    <t>171201201</t>
  </si>
  <si>
    <t>Uložení sypaniny na skládky</t>
  </si>
  <si>
    <t>-482206217</t>
  </si>
  <si>
    <t>17</t>
  </si>
  <si>
    <t>171201211</t>
  </si>
  <si>
    <t>Poplatek za uložení odpadu ze sypaniny na skládce (skládkovné) drn</t>
  </si>
  <si>
    <t>-1557507024</t>
  </si>
  <si>
    <t>Uložení sypaniny poplatek za uložení sypaniny na skládce (skládkovné)</t>
  </si>
  <si>
    <t>640*0,1*1,3</t>
  </si>
  <si>
    <t>18</t>
  </si>
  <si>
    <t>171201211-1</t>
  </si>
  <si>
    <t>Poplatek za uložení odpadu ze sypaniny na skládce (skládkovné) výkop</t>
  </si>
  <si>
    <t>1731062801</t>
  </si>
  <si>
    <t>70*1,6</t>
  </si>
  <si>
    <t>19</t>
  </si>
  <si>
    <t>181301102-CZ</t>
  </si>
  <si>
    <t>Rozprostření ornice tl vrstvy do 150 mm pl do 500 m2 v rovině nebo ve svahu do 1:5 vč. dodání</t>
  </si>
  <si>
    <t>1861506480</t>
  </si>
  <si>
    <t>Rozprostření a urovnání ornice v rovině nebo ve svahu sklonu do 1:5 při souvislé ploše do 500 m2, tl. vrstvy přes 100 do 150 mm</t>
  </si>
  <si>
    <t>20</t>
  </si>
  <si>
    <t>181411121</t>
  </si>
  <si>
    <t>Založení lučního trávníku výsevem plochy do 1000 m2 v rovině a ve svahu do 1:5</t>
  </si>
  <si>
    <t>1597564899</t>
  </si>
  <si>
    <t>Založení trávníku na půdě předem připravené plochy do 1000 m2 výsevem včetně utažení lučního v rovině nebo na svahu do 1:5</t>
  </si>
  <si>
    <t>005724700</t>
  </si>
  <si>
    <t>osivo směs travní univerzál</t>
  </si>
  <si>
    <t>kg</t>
  </si>
  <si>
    <t>501832309</t>
  </si>
  <si>
    <t>Osiva pícnin směsi travní balení obvykle 25 kg univerzál</t>
  </si>
  <si>
    <t>540*0,015 'Přepočtené koeficientem množství</t>
  </si>
  <si>
    <t>22</t>
  </si>
  <si>
    <t>181951101</t>
  </si>
  <si>
    <t>Úprava pláně v hornině tř. 1 až 4 bez zhutnění</t>
  </si>
  <si>
    <t>-217809628</t>
  </si>
  <si>
    <t>Úprava pláně vyrovnáním výškových rozdílů v hornině tř. 1 až 4 bez zhutnění</t>
  </si>
  <si>
    <t>23</t>
  </si>
  <si>
    <t>184802111</t>
  </si>
  <si>
    <t>Chemické odplevelení před založením kultury nad 20 m2 postřikem na široko v rovině a svahu do 1:5</t>
  </si>
  <si>
    <t>-840531071</t>
  </si>
  <si>
    <t>Chemické odplevelení půdy před založením kultury, trávníku nebo zpevněných ploch o výměře jednotlivě přes 20 m2 v rovině nebo na svahu do 1:5 postřikem na široko</t>
  </si>
  <si>
    <t>Komunikace pozemní</t>
  </si>
  <si>
    <t>24</t>
  </si>
  <si>
    <t>571908111-R</t>
  </si>
  <si>
    <t>Kryt vymývaným dekoračním kamenivem (kačírkem) tl 100 mm</t>
  </si>
  <si>
    <t>-385846205</t>
  </si>
  <si>
    <t>Kryt vymývaným dekoračním kamenivem (kačírkem) tl. 200 mm</t>
  </si>
  <si>
    <t>25</t>
  </si>
  <si>
    <t>D1D1VIPIII</t>
  </si>
  <si>
    <t>S2 - Silnice II., III. tř. dlážděné zatížení VI podloží PIII-DL 80 mm, L 40 mm, SCC8/10 120 mm, ŠD 150 mm</t>
  </si>
  <si>
    <t>580449036</t>
  </si>
  <si>
    <t>Silnice II. a III. třídy, sběrné a obslužné místní komunikace odstavné a parkovací plochy - vozovka dlážděná D návrhová úroveň porušení D1 třída dopravního zatížení VI typ podloží PIII dlažba tl. 80 mm lože tl. 40 mm</t>
  </si>
  <si>
    <t>26</t>
  </si>
  <si>
    <t>D1N6VPIII</t>
  </si>
  <si>
    <t>S3 - Silnice II., III. tř. netuhé zatížení V podloží PIII-ACO11 40 mm, ACL16 60 mm,spoj. postřik, SCC8/10 120mm, ŠD 200</t>
  </si>
  <si>
    <t>-1310840544</t>
  </si>
  <si>
    <t>Silnice II. a III. třídy, sběrné a obslužné místní komunikace odstavné a parkovací plochy - vozovka netuhá N návrhová úroveň porušení D1 třída dopravního zatížení V typ podloží PIII asfaltový beton vrstva obrusná ACO 11 tl. 40 mm asfaltový beton vrstva podkladní ACP 16 tl. 60 mm</t>
  </si>
  <si>
    <t>27</t>
  </si>
  <si>
    <t>D2D1CHPII</t>
  </si>
  <si>
    <t>S1 - Obslužné komunikace dlážděné zatížení CH podloží PII - DL 60 mm, L 30 mm, ŠD 150 mm</t>
  </si>
  <si>
    <t>415431483</t>
  </si>
  <si>
    <t>Obslužné místní komunikace, nemotoristické komunikace, odstavné a parkovací plochy, dočasné a účelové komunikace - vozovka dlážděná D návrhová úroveň porušení D2 třída dopravního zatížení CH typ podloží PII dlažba tl. 60 mm lože tl. 30 mm</t>
  </si>
  <si>
    <t>28</t>
  </si>
  <si>
    <t>A.00- D2D1CHPII- PR</t>
  </si>
  <si>
    <t>S1 - příplatek za reliefní dlažbu - varovný signální pás</t>
  </si>
  <si>
    <t>-317053189</t>
  </si>
  <si>
    <t>29</t>
  </si>
  <si>
    <t>R-A.00-5-001</t>
  </si>
  <si>
    <t xml:space="preserve">D+M  terénní schodiště z palisád + zám.dlažba 10 x 149,7 x 320, š. schodiště 1,00m zemní práce, beton ...</t>
  </si>
  <si>
    <t>102736411</t>
  </si>
  <si>
    <t>Ostatní konstrukce a práce, bourání</t>
  </si>
  <si>
    <t>30</t>
  </si>
  <si>
    <t>915211122</t>
  </si>
  <si>
    <t xml:space="preserve">Vodorovné dopravní značení retroreflexním bílým plastem dělící čáry přerušované šířky 125 mm  - V7b</t>
  </si>
  <si>
    <t>m</t>
  </si>
  <si>
    <t>-162840585</t>
  </si>
  <si>
    <t>Vodorovné dopravní značení stříkaným plastem dělící čára šířky 125 mm přerušovaná bílá retroreflexní</t>
  </si>
  <si>
    <t>31</t>
  </si>
  <si>
    <t>916131213</t>
  </si>
  <si>
    <t>Osazení silničního obrubníku betonového stojatého s boční opěrou do lože z betonu prostého</t>
  </si>
  <si>
    <t>-455468464</t>
  </si>
  <si>
    <t>Osazení silničního obrubníku betonového se zřízením lože, s vyplněním a zatřením spár cementovou maltou stojatého s boční opěrou z betonu prostého tř. C 12/15, do lože z betonu prostého téže značky</t>
  </si>
  <si>
    <t>32</t>
  </si>
  <si>
    <t>592174600</t>
  </si>
  <si>
    <t>obrubník betonový chodníkový ABO 2-15 100x15x25 cm</t>
  </si>
  <si>
    <t>-1742248972</t>
  </si>
  <si>
    <t xml:space="preserve">Obrubníky betonové a železobetonové chodníkové ABO    2-15    100 x 15 x 25</t>
  </si>
  <si>
    <t>33</t>
  </si>
  <si>
    <t>916231213</t>
  </si>
  <si>
    <t>Osazení chodníkového obrubníku betonového stojatého s boční opěrou do lože z betonu prostého</t>
  </si>
  <si>
    <t>-1057059524</t>
  </si>
  <si>
    <t>Osazení chodníkového obrubníku betonového se zřízením lože, s vyplněním a zatřením spár cementovou maltou stojatého s boční opěrou z betonu prostého tř. C 12/15, do lože z betonu prostého téže značky</t>
  </si>
  <si>
    <t>34</t>
  </si>
  <si>
    <t>592172140</t>
  </si>
  <si>
    <t>obrubník betonový záhonový šedý(přírodní) 50 x 5 x 25 cm</t>
  </si>
  <si>
    <t>1756857211</t>
  </si>
  <si>
    <t xml:space="preserve">Obrubníky betonové a železobetonové obrubník záhonový šedý (přírodní)           50 x 5 x 25</t>
  </si>
  <si>
    <t>313,000*2</t>
  </si>
  <si>
    <t>35</t>
  </si>
  <si>
    <t>919122112-R</t>
  </si>
  <si>
    <t xml:space="preserve">Těsnění spár zálivkou za tepla </t>
  </si>
  <si>
    <t>1623057360</t>
  </si>
  <si>
    <t>Utěsnění dilatačních spár zálivkou za tepla v cementobetonovém nebo živičném krytu včetně adhezního nátěru s těsnicím profilem pod zálivkou, pro komůrky šířky 10 mm, hloubky 25 mm</t>
  </si>
  <si>
    <t>36</t>
  </si>
  <si>
    <t>919731122</t>
  </si>
  <si>
    <t>Zarovnání styčné plochy podkladu nebo krytu živičného tl do 100 mm</t>
  </si>
  <si>
    <t>1609806020</t>
  </si>
  <si>
    <t>Zarovnání styčné plochy podkladu nebo krytu podél vybourané části komunikace nebo zpevněné plochy živičné tl. přes 50 do 100 mm</t>
  </si>
  <si>
    <t>37</t>
  </si>
  <si>
    <t>919735112</t>
  </si>
  <si>
    <t>Řezání stávajícího živičného krytu hl do 100 mm</t>
  </si>
  <si>
    <t>2037172251</t>
  </si>
  <si>
    <t>Řezání stávajícího živičného krytu nebo podkladu hloubky přes 50 do 100 mm</t>
  </si>
  <si>
    <t>38</t>
  </si>
  <si>
    <t>935113212</t>
  </si>
  <si>
    <t xml:space="preserve">Osazení odvodňovacího betonového žlabu  šířky přes 200 mm ( dodávka žlabu z demontáže)</t>
  </si>
  <si>
    <t>703481786</t>
  </si>
  <si>
    <t>Osazení odvodňovacího žlabu s krycím roštem betonového šířky přes 200 mm</t>
  </si>
  <si>
    <t>7+6</t>
  </si>
  <si>
    <t>39</t>
  </si>
  <si>
    <t>962052210</t>
  </si>
  <si>
    <t>Bourání zdiva nadzákladového ze ŽB do 1 m3 ( čela propusku)</t>
  </si>
  <si>
    <t>-1186361846</t>
  </si>
  <si>
    <t>Bourání zdiva železobetonového nadzákladového, objemu do 1 m3</t>
  </si>
  <si>
    <t>1,25</t>
  </si>
  <si>
    <t>40</t>
  </si>
  <si>
    <t>962052211</t>
  </si>
  <si>
    <t>Bourání zdiva nadzákladového ze ŽB přes 1 m3 (celé čelo propustku)</t>
  </si>
  <si>
    <t>-1898309415</t>
  </si>
  <si>
    <t>Bourání zdiva železobetonového nadzákladového, objemu přes 1 m3</t>
  </si>
  <si>
    <t>2,45</t>
  </si>
  <si>
    <t>41</t>
  </si>
  <si>
    <t>966008222-R</t>
  </si>
  <si>
    <t>Demontáž betonového nebo polymerbetonového odvodňovacího žlabu š přes 200 mm pro další použití</t>
  </si>
  <si>
    <t>-390042916</t>
  </si>
  <si>
    <t>Bourání odvodňovacího žlabu s odklizením a uložením vybouraného materiálu na skládku na vzdálenost do 10 m nebo s naložením na dopravní prostředek betonového nebo polymerbetonového s krycím roštem šířky přes 200 mm</t>
  </si>
  <si>
    <t>42</t>
  </si>
  <si>
    <t>978023261</t>
  </si>
  <si>
    <t>Vyškrabání spár zdiva kamenného kyklopského a ostatního</t>
  </si>
  <si>
    <t>519384750</t>
  </si>
  <si>
    <t>Vyškrabání cementové malty ze spár zdiva kamenného kyklopského a ostatního</t>
  </si>
  <si>
    <t>43</t>
  </si>
  <si>
    <t>979051121</t>
  </si>
  <si>
    <t>Očištění zámkových dlaždic se spárováním z kameniva těženého při překopech inženýrských sítí</t>
  </si>
  <si>
    <t>-1213434733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</si>
  <si>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</si>
  <si>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44</t>
  </si>
  <si>
    <t>985221011</t>
  </si>
  <si>
    <t>Postupné rozebírání kamenného zdiva pro další použití do 1 m3</t>
  </si>
  <si>
    <t>28844857</t>
  </si>
  <si>
    <t>Postupné rozebírání zdiva pro další použití kamenného, objemu do 1 m3</t>
  </si>
  <si>
    <t>45</t>
  </si>
  <si>
    <t>985223210</t>
  </si>
  <si>
    <t>Přezdívání kamenného zdiva do aktivované malty do 1 m3</t>
  </si>
  <si>
    <t>1848131055</t>
  </si>
  <si>
    <t>Přezdívání zdiva do aktivované malty kamenného, objemu do 1 m3</t>
  </si>
  <si>
    <t>46</t>
  </si>
  <si>
    <t>583810850</t>
  </si>
  <si>
    <t xml:space="preserve"> pískovec dtto stávající</t>
  </si>
  <si>
    <t>-2069832272</t>
  </si>
  <si>
    <t xml:space="preserve">Kámen přírodní pro zdivo (kámen lomový, kopáky, haklíky, kvádry) kámen lomový upravený ČSN 72 1860, ON 72 1861 pískovec (materiálová skupina III/2) kopák hrubý  (1t = 1,3 m2)</t>
  </si>
  <si>
    <t>47</t>
  </si>
  <si>
    <t>985231111</t>
  </si>
  <si>
    <t>Spárování kamenného zdiva: 1 díl haš.vápno,1díl portland.cement, 6 dílů písku, barveno cih.střepem, spára hl do 40 mm dl do 6 m/m2</t>
  </si>
  <si>
    <t>1208911820</t>
  </si>
  <si>
    <t>Spárování zdiva hloubky do 40 mm aktivovanou maltou délky spáry na 1 m2 upravované plochy do 6 m</t>
  </si>
  <si>
    <t>48</t>
  </si>
  <si>
    <t>R-5-A.00-1001</t>
  </si>
  <si>
    <t>Očištění líce kamenné zdi kartáčem</t>
  </si>
  <si>
    <t>1180233815</t>
  </si>
  <si>
    <t>49</t>
  </si>
  <si>
    <t>R-5-A.00-1002</t>
  </si>
  <si>
    <t>hydrofobizace kamenného zdiva</t>
  </si>
  <si>
    <t>1212039386</t>
  </si>
  <si>
    <t>50</t>
  </si>
  <si>
    <t>R-5-A.00-2001</t>
  </si>
  <si>
    <t>Oprava koruny zdi beton. mazaninou C 25/30 vč. spoj. můstku, bednění ....</t>
  </si>
  <si>
    <t>1601097004</t>
  </si>
  <si>
    <t>63*0,5</t>
  </si>
  <si>
    <t>997</t>
  </si>
  <si>
    <t>Přesun sutě</t>
  </si>
  <si>
    <t>51</t>
  </si>
  <si>
    <t>997013501-CZ</t>
  </si>
  <si>
    <t>Dovoz štěrkodrtě z 1 km</t>
  </si>
  <si>
    <t>736585855</t>
  </si>
  <si>
    <t>Odvoz suti a vybouraných hmot na skládku nebo meziskládku se složením, na vzdálenost do 1 km</t>
  </si>
  <si>
    <t>52</t>
  </si>
  <si>
    <t>997013509</t>
  </si>
  <si>
    <t>Příplatek k odvozu suti a vybouraných hmot na skládku ZKD 1 km přes 1 km - štěrkodrť</t>
  </si>
  <si>
    <t>761821872</t>
  </si>
  <si>
    <t>Odvoz suti a vybouraných hmot na skládku nebo meziskládku se složením, na vzdálenost Příplatek k ceně za každý další i započatý 1 km přes 1 km</t>
  </si>
  <si>
    <t>459*20</t>
  </si>
  <si>
    <t>53</t>
  </si>
  <si>
    <t>997221551</t>
  </si>
  <si>
    <t>Vodorovná doprava suti ze sypkých materiálů do 1 km</t>
  </si>
  <si>
    <t>-1936601739</t>
  </si>
  <si>
    <t>Vodorovná doprava suti bez naložení, ale se složením a s hrubým urovnáním ze sypkých materiálů, na vzdálenost do 1 km</t>
  </si>
  <si>
    <t>103,88+33,57</t>
  </si>
  <si>
    <t>54</t>
  </si>
  <si>
    <t>997221559</t>
  </si>
  <si>
    <t>Příplatek ZKD 1 km u vodorovné dopravy suti ze sypkých materiálů</t>
  </si>
  <si>
    <t>1858044480</t>
  </si>
  <si>
    <t>Vodorovná doprava suti bez naložení, ale se složením a s hrubým urovnáním Příplatek k ceně za každý další i započatý 1 km přes 1 km</t>
  </si>
  <si>
    <t>137,45*6</t>
  </si>
  <si>
    <t>55</t>
  </si>
  <si>
    <t>997221571</t>
  </si>
  <si>
    <t>Vodorovná doprava vybouraných hmot do 1 km</t>
  </si>
  <si>
    <t>2050272320</t>
  </si>
  <si>
    <t>Vodorovná doprava vybouraných hmot bez naložení, ale se složením a s hrubým urovnáním na vzdálenost do 1 km</t>
  </si>
  <si>
    <t>0,95</t>
  </si>
  <si>
    <t>56</t>
  </si>
  <si>
    <t>997221579</t>
  </si>
  <si>
    <t>Příplatek ZKD 1 km u vodorovné dopravy vybouraných hmot</t>
  </si>
  <si>
    <t>781620200</t>
  </si>
  <si>
    <t>Vodorovná doprava vybouraných hmot bez naložení, ale se složením a s hrubým urovnáním na vzdálenost Příplatek k ceně za každý další i započatý 1 km přes 1 km</t>
  </si>
  <si>
    <t>0,95*6</t>
  </si>
  <si>
    <t>57</t>
  </si>
  <si>
    <t>997221815</t>
  </si>
  <si>
    <t>Poplatek za uložení betonového odpadu na skládce (skládkovné)</t>
  </si>
  <si>
    <t>-1013023388</t>
  </si>
  <si>
    <t>Poplatek za uložení stavebního odpadu na skládce (skládkovné) betonového</t>
  </si>
  <si>
    <t>2,01</t>
  </si>
  <si>
    <t>58</t>
  </si>
  <si>
    <t>997221825</t>
  </si>
  <si>
    <t>Poplatek za uložení železobetonového odpadu na skládce (skládkovné)</t>
  </si>
  <si>
    <t>-1476389602</t>
  </si>
  <si>
    <t>Poplatek za uložení stavebního odpadu na skládce (skládkovné) železobetonového</t>
  </si>
  <si>
    <t>8,88</t>
  </si>
  <si>
    <t>59</t>
  </si>
  <si>
    <t>997221845</t>
  </si>
  <si>
    <t>Poplatek za uložení odpadu z asfaltových povrchů na skládce (skládkovné)</t>
  </si>
  <si>
    <t>1292987200</t>
  </si>
  <si>
    <t>Poplatek za uložení stavebního odpadu na skládce (skládkovné) z asfaltových povrchů</t>
  </si>
  <si>
    <t>33,57</t>
  </si>
  <si>
    <t>60</t>
  </si>
  <si>
    <t>997221855</t>
  </si>
  <si>
    <t>Poplatek za uložení odpadu z kameniva na skládce (skládkovné)</t>
  </si>
  <si>
    <t>-63831040</t>
  </si>
  <si>
    <t>Poplatek za uložení stavebního odpadu na skládce (skládkovné) z kameniva</t>
  </si>
  <si>
    <t>103,88</t>
  </si>
  <si>
    <t>998</t>
  </si>
  <si>
    <t>Přesun hmot</t>
  </si>
  <si>
    <t>61</t>
  </si>
  <si>
    <t>998225111</t>
  </si>
  <si>
    <t>Přesun hmot pro pozemní komunikace s krytem z kamene, monolitickým betonovým nebo živičným</t>
  </si>
  <si>
    <t>-1684075375</t>
  </si>
  <si>
    <t>Přesun hmot pro komunikace s krytem z kameniva, monolitickým betonovým nebo živičným dopravní vzdálenost do 200 m jakékoliv délky objektu</t>
  </si>
  <si>
    <t>PSV</t>
  </si>
  <si>
    <t>Práce a dodávky PSV</t>
  </si>
  <si>
    <t>767</t>
  </si>
  <si>
    <t>Konstrukce zámečnické</t>
  </si>
  <si>
    <t>62</t>
  </si>
  <si>
    <t>767161814</t>
  </si>
  <si>
    <t>Demontáž zábradlí rovného nerozebíratelného hmotnosti 1m zábradlí přes 20 kg vč. odvozu a likvidace</t>
  </si>
  <si>
    <t>-899959047</t>
  </si>
  <si>
    <t>Demontáž zábradlí rovného nerozebíratelný spoj hmotnosti 1 m zábradlí přes 20 kg</t>
  </si>
  <si>
    <t>63</t>
  </si>
  <si>
    <t>767220120-CZ</t>
  </si>
  <si>
    <t>Montáž zábradlí schodišťového hmotnosti do 25 kg z trubek do betonu, vč. patek, kotvení povrch.úpravy žár.zinek</t>
  </si>
  <si>
    <t>579588009</t>
  </si>
  <si>
    <t>Montáž schodišťového zábradlí z trubek nebo tenkostěnných profilů do zdiva, hmotnosti 1 m zábradlí přes 15 do 25 kg</t>
  </si>
  <si>
    <t>64</t>
  </si>
  <si>
    <t>M-A.00-767-01</t>
  </si>
  <si>
    <t>Materiál zábradlí vč. kotvení a povrch.úpravy žár.zinek</t>
  </si>
  <si>
    <t>-1370927242</t>
  </si>
  <si>
    <t>65</t>
  </si>
  <si>
    <t>998767101</t>
  </si>
  <si>
    <t>Přesun hmot tonážní pro zámečnické konstrukce v objektech v do 6 m</t>
  </si>
  <si>
    <t>2122666084</t>
  </si>
  <si>
    <t>Přesun hmot pro zámečnické konstrukce stanovený z hmotnosti přesunovaného materiálu vodorovná dopravní vzdálenost do 50 m v objektech výšky do 6 m</t>
  </si>
  <si>
    <t>Práce a dodávky M</t>
  </si>
  <si>
    <t>46-M</t>
  </si>
  <si>
    <t>Zemní práce při extr.mont.pracích</t>
  </si>
  <si>
    <t>66</t>
  </si>
  <si>
    <t>460030039</t>
  </si>
  <si>
    <t>Rozebrání dlažeb ručně z dlaždic zámkových do písku spáry nezalité</t>
  </si>
  <si>
    <t>435243319</t>
  </si>
  <si>
    <t>Přípravné terénní práce vytrhání dlažby včetně ručního rozebrání, vytřídění, odhozu na hromady nebo naložení na dopravní prostředek a očistění kostek nebo dlaždic z pískového podkladu z dlaždic zámkových, spáry nezalité</t>
  </si>
  <si>
    <t>16047-SO-301 - 16047-SO-301 - Dešťová kanalizace</t>
  </si>
  <si>
    <t xml:space="preserve">    8 - Trubní vedení</t>
  </si>
  <si>
    <t xml:space="preserve">    23-M - Montáže potrubí</t>
  </si>
  <si>
    <t>R-1-A.00-01</t>
  </si>
  <si>
    <t>Výkop pro gravitační kanal.potrubí DN150, vč.pískového obsypu, podsypu, zásypu,odvoz přebytečné zeminy, pažení</t>
  </si>
  <si>
    <t>1119770152</t>
  </si>
  <si>
    <t>R-1-A.00-02</t>
  </si>
  <si>
    <t>Výkop pro gravitační kanal.potrubí DN 400, vč.pískového obsypu, podsypu, zásypu,odvoz přebytečné zeminy, pažení</t>
  </si>
  <si>
    <t>1445759052</t>
  </si>
  <si>
    <t>R-1-A.00-03</t>
  </si>
  <si>
    <t>Výkop pro gravitační kanal.potrubí DN 500, vč.pískového obsypu, podsypu, zásypu,odvoz přebytečné zeminy, pažení</t>
  </si>
  <si>
    <t>-1951722293</t>
  </si>
  <si>
    <t>R-1-A.00-04</t>
  </si>
  <si>
    <t>Výkop pro gravitační kanal.potrubí DN 600, vč.pískového obsypu, podsypu, zásypu,odvoz přebytečné zeminy , pažení</t>
  </si>
  <si>
    <t>1663654131</t>
  </si>
  <si>
    <t>Trubní vedení</t>
  </si>
  <si>
    <t>812392121-CZ</t>
  </si>
  <si>
    <t xml:space="preserve">Montáž potrubí z trub TBP těsněných pryžovými kroužky otevřený výkop sklon do 20 % DN 400 </t>
  </si>
  <si>
    <t>-363826424</t>
  </si>
  <si>
    <t>Montáž potrubí z trub betonových hrdlových v otevřeném výkopu ve sklonu do 20 % z trub SIOME-TBP a VIHY-TBP těsněných pryžovými kroužky DN 400</t>
  </si>
  <si>
    <t>812422121-CZ</t>
  </si>
  <si>
    <t>Montáž potrubí z trub TBP těsněných pryžovými kroužky otevřený výkop sklon do 20 % DN 500</t>
  </si>
  <si>
    <t>138002342</t>
  </si>
  <si>
    <t>Montáž potrubí z trub betonových hrdlových v otevřeném výkopu ve sklonu do 20 % z trub SIOME-TBP a VIHY-TBP těsněných pryžovými kroužky DN 500</t>
  </si>
  <si>
    <t>812442121</t>
  </si>
  <si>
    <t>Montáž potrubí z trub TBP těsněných pryžovými kroužky otevřený výkop sklon do 20 % DN 600</t>
  </si>
  <si>
    <t>-1870443373</t>
  </si>
  <si>
    <t>Montáž potrubí z trub betonových hrdlových v otevřeném výkopu ve sklonu do 20 % z trub SIOME-TBP a VIHY-TBP těsněných pryžovými kroužky DN 600</t>
  </si>
  <si>
    <t>592224100</t>
  </si>
  <si>
    <t>trouba hrdlová přímá železobetonová s integrovaným těsněním TZH-Q 600/2500 60 x 250 x 10 cm, vč. tvarovek</t>
  </si>
  <si>
    <t>-2045616204</t>
  </si>
  <si>
    <t xml:space="preserve">Trouby pro splaškové odpadní vody železobetonové trouby hrdlové přímé s integrovaným těsněním TZH-Q  600/2500  integro  60 x 250 x 10</t>
  </si>
  <si>
    <t>592225480</t>
  </si>
  <si>
    <t>trouba hrdlová přímá železobet. s integrovaným těsněním TZH-Q 500/2500 integro 50 x 250 x 8,5 cm vč. tvarovek</t>
  </si>
  <si>
    <t>1565731060</t>
  </si>
  <si>
    <t xml:space="preserve">Trouby pro splaškové odpadní vody železobetonové trouby hrdlové přímé s integrovaným těsněním TZH-Q 500/2500  integro  50 x 250 x 8,5</t>
  </si>
  <si>
    <t>592225460</t>
  </si>
  <si>
    <t>trouba hrdlová přímá železobet. s integrovaným těsněním TZH-Q 400/2500 integro 40 x 250 x 7,5 cm</t>
  </si>
  <si>
    <t>-287612381</t>
  </si>
  <si>
    <t xml:space="preserve">Trouby pro splaškové odpadní vody železobetonové trouby hrdlové přímé s integrovaným těsněním TZH-Q 400/2500  integro  40 x 250 x 7,5</t>
  </si>
  <si>
    <t>871315221-CZ</t>
  </si>
  <si>
    <t xml:space="preserve">Kanalizační potrubí z tvrdého PVC-systém KG tuhost třídy SN8 DN150, vč. tvarovek </t>
  </si>
  <si>
    <t>1014778996</t>
  </si>
  <si>
    <t>Kanalizační potrubí z tvrdého PVC systém KG v otevřeném výkopu ve sklonu do 20 %, tuhost třídy SN 8 DN 150</t>
  </si>
  <si>
    <t>892351111-CZ</t>
  </si>
  <si>
    <t>Tlaková zkouška vodou potrubí DN 150 nebo 200 vč. zabezpečení konců</t>
  </si>
  <si>
    <t>2044189257</t>
  </si>
  <si>
    <t>Tlakové zkoušky vodou na potrubí DN 150 nebo 200</t>
  </si>
  <si>
    <t>892421111-CZ</t>
  </si>
  <si>
    <t>Tlaková zkouška vodou potrubí DN 400 nebo 500, vč. zabezpečení konců</t>
  </si>
  <si>
    <t>-1960896202</t>
  </si>
  <si>
    <t>Tlakové zkoušky vodou na potrubí DN 400 nebo 500</t>
  </si>
  <si>
    <t>892441111-CZ</t>
  </si>
  <si>
    <t>Tlaková zkouška vodou potrubí DN 600, vč. zabezpečení konců</t>
  </si>
  <si>
    <t>-214268709</t>
  </si>
  <si>
    <t>Tlakové zkoušky vodou na potrubí DN 600</t>
  </si>
  <si>
    <t>R-8-A.00-1001</t>
  </si>
  <si>
    <t>D+M Prefabrikovaná horská vpusť s výtokem pro potrubí DN400, včetně mříží, tvar vpusti viz výkres C.2.08</t>
  </si>
  <si>
    <t>-1982941845</t>
  </si>
  <si>
    <t>R-8-A.00-10012</t>
  </si>
  <si>
    <t>Zrušení stávající revizní šachty SŠ1 ( následné nahrazení novou revizní šachtou KŠ6)</t>
  </si>
  <si>
    <t>-1941413426</t>
  </si>
  <si>
    <t>R-8-A.00-21001</t>
  </si>
  <si>
    <t>D+M Kanalizační šachta (KŠ1) betonová DN 1000, poklop litinový třídy B125, hl. 2,39m, spadiště, zemní práce</t>
  </si>
  <si>
    <t>-677082917</t>
  </si>
  <si>
    <t>R-8-A.00-21002</t>
  </si>
  <si>
    <t>D+M Kanalizační šachta (KŠ2) betonová DN 1000, poklop litinový třídy B125, hl. 1,42m zemní práce</t>
  </si>
  <si>
    <t>2067225218</t>
  </si>
  <si>
    <t>R-8-A.00-21003</t>
  </si>
  <si>
    <t xml:space="preserve">D+M  Kanalizační šachta (KŠ3) betonová DN 1000, poklop litinový třídy B125, hl. 1,55m zemní práce</t>
  </si>
  <si>
    <t>685673120</t>
  </si>
  <si>
    <t>R-8-A.00-21004</t>
  </si>
  <si>
    <t xml:space="preserve">D+M Kanalizační šachta (KŠ4) betonová DN 1000, poklop litinový třídy B125, hl. 2,72m, spadiště  zemní práce</t>
  </si>
  <si>
    <t>735353335</t>
  </si>
  <si>
    <t>R-8-A.00-21005</t>
  </si>
  <si>
    <t xml:space="preserve">D+M Kanalizační šachta (KŠ5) betonová DN 1000, poklop litinový třídy B125, hl. 1,55m  zemní práce</t>
  </si>
  <si>
    <t>-1114093861</t>
  </si>
  <si>
    <t>R-8-A.00-21006</t>
  </si>
  <si>
    <t>D+M Kanalizační šachta (KŠ6) betonová DN 1000, poklop litinový třídy B125, hl. 2,40m , spadiště, zemní práce</t>
  </si>
  <si>
    <t>181789712</t>
  </si>
  <si>
    <t>R-8-A.00-3001</t>
  </si>
  <si>
    <t xml:space="preserve">Určení polohy, napojení dešťové kanalizace z návsi DN500 </t>
  </si>
  <si>
    <t>1476936800</t>
  </si>
  <si>
    <t>R-8-A.00-4001</t>
  </si>
  <si>
    <t>D+M uliční vpusť</t>
  </si>
  <si>
    <t>1601093668</t>
  </si>
  <si>
    <t>R-8-A.00-4002</t>
  </si>
  <si>
    <t>D+M Napojení uličních vpustí do hlavní stoky dešťové kanalizace</t>
  </si>
  <si>
    <t>-1000551899</t>
  </si>
  <si>
    <t>R-8-A.00-4003</t>
  </si>
  <si>
    <t>D+M Napojení uličních vpustí do nově upaveného koryta příkopu</t>
  </si>
  <si>
    <t>870465460</t>
  </si>
  <si>
    <t>919441221-CZ</t>
  </si>
  <si>
    <t xml:space="preserve">Výústní objekt z betonu a lomového kamene pro propustek z trub DN 600 až 800, římsa, zábradlí  viz v.č. C.2.05</t>
  </si>
  <si>
    <t>-1233634429</t>
  </si>
  <si>
    <t>Čelo propustku ze zdiva z lomového kamene, pro propustek z trub DN 600 až 800 mm</t>
  </si>
  <si>
    <t>Bourání zdiva nadzákladového ze ŽB přes 1 m3</t>
  </si>
  <si>
    <t>-1277877824</t>
  </si>
  <si>
    <t>7,8</t>
  </si>
  <si>
    <t>997013501</t>
  </si>
  <si>
    <t>Odvoz suti a vybouraných hmot na skládku nebo meziskládku do 1 km se složením</t>
  </si>
  <si>
    <t>-175440413</t>
  </si>
  <si>
    <t>Příplatek k odvozu suti a vybouraných hmot na skládku ZKD 1 km přes 1 km</t>
  </si>
  <si>
    <t>424271668</t>
  </si>
  <si>
    <t>18,720*5</t>
  </si>
  <si>
    <t>997013802</t>
  </si>
  <si>
    <t>Poplatek za uložení stavebního železobetonového odpadu na skládce (skládkovné)</t>
  </si>
  <si>
    <t>1628601320</t>
  </si>
  <si>
    <t>998274101</t>
  </si>
  <si>
    <t>Přesun hmot pro trubní vedení z trub betonových otevřený výkop</t>
  </si>
  <si>
    <t>1088912228</t>
  </si>
  <si>
    <t>Přesun hmot pro trubní vedení hloubené z trub betonových nebo železobetonových pro vodovody nebo kanalizace v otevřeném výkopu dopravní vzdálenost do 15 m</t>
  </si>
  <si>
    <t>998274124</t>
  </si>
  <si>
    <t>Příplatek k přesunu hmot pro trubní vedení z trub betonových za zvětšený přesun hmot do 500 m</t>
  </si>
  <si>
    <t>421468188</t>
  </si>
  <si>
    <t>Přesun hmot pro trubní vedení hloubené z trub betonových nebo železobetonových Příplatek k cenám za zvětšený přesun přes vymezenou největší dopravní vzdálenost do 500 m</t>
  </si>
  <si>
    <t>23-M</t>
  </si>
  <si>
    <t>Montáže potrubí</t>
  </si>
  <si>
    <t>230170014</t>
  </si>
  <si>
    <t>Tlakové zkoušky těsnosti potrubí - zkouška DN do 200</t>
  </si>
  <si>
    <t>-549774962</t>
  </si>
  <si>
    <t>Zkouška těsnosti potrubí DN přes 125 do 200</t>
  </si>
  <si>
    <t>230170016</t>
  </si>
  <si>
    <t>Tlakové zkoušky těsnosti potrubí - zkouška DN do 500</t>
  </si>
  <si>
    <t>323072840</t>
  </si>
  <si>
    <t>Zkouška těsnosti potrubí DN přes 350 do 500</t>
  </si>
  <si>
    <t>230170017</t>
  </si>
  <si>
    <t>Tlakové zkoušky těsnosti potrubí - zkouška DN do 800</t>
  </si>
  <si>
    <t>251116496</t>
  </si>
  <si>
    <t>Zkouška těsnosti potrubí DN přes 500 do 800</t>
  </si>
  <si>
    <t>16047-SO-401 - 16047-SO-401 - Rekonstrukce telefonních vedení</t>
  </si>
  <si>
    <t xml:space="preserve">    22-M - Montáže technologických zařízení pro dopravní stavby</t>
  </si>
  <si>
    <t>22-M</t>
  </si>
  <si>
    <t>Montáže technologických zařízení pro dopravní stavby</t>
  </si>
  <si>
    <t>R-22-M-01</t>
  </si>
  <si>
    <t>D+M rekonstrukce telefonních vedení viz samostatný výkaz</t>
  </si>
  <si>
    <t>295150086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</si>
</sst>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18</v>
      </c>
    </row>
    <row r="7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21</v>
      </c>
    </row>
    <row r="8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26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21</v>
      </c>
    </row>
    <row r="10" ht="12" customHeight="1">
      <c r="B10" s="19"/>
      <c r="C10" s="20"/>
      <c r="D10" s="30" t="s">
        <v>27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28</v>
      </c>
      <c r="AL10" s="20"/>
      <c r="AM10" s="20"/>
      <c r="AN10" s="25" t="s">
        <v>29</v>
      </c>
      <c r="AO10" s="20"/>
      <c r="AP10" s="20"/>
      <c r="AQ10" s="20"/>
      <c r="AR10" s="18"/>
      <c r="BE10" s="29"/>
      <c r="BS10" s="15" t="s">
        <v>18</v>
      </c>
    </row>
    <row r="11" ht="18.48" customHeight="1">
      <c r="B11" s="19"/>
      <c r="C11" s="20"/>
      <c r="D11" s="20"/>
      <c r="E11" s="25" t="s">
        <v>30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31</v>
      </c>
      <c r="AL11" s="20"/>
      <c r="AM11" s="20"/>
      <c r="AN11" s="25" t="s">
        <v>32</v>
      </c>
      <c r="AO11" s="20"/>
      <c r="AP11" s="20"/>
      <c r="AQ11" s="20"/>
      <c r="AR11" s="18"/>
      <c r="BE11" s="29"/>
      <c r="BS11" s="15" t="s">
        <v>18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18</v>
      </c>
    </row>
    <row r="13" ht="12" customHeight="1">
      <c r="B13" s="19"/>
      <c r="C13" s="20"/>
      <c r="D13" s="30" t="s">
        <v>33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28</v>
      </c>
      <c r="AL13" s="20"/>
      <c r="AM13" s="20"/>
      <c r="AN13" s="32" t="s">
        <v>34</v>
      </c>
      <c r="AO13" s="20"/>
      <c r="AP13" s="20"/>
      <c r="AQ13" s="20"/>
      <c r="AR13" s="18"/>
      <c r="BE13" s="29"/>
      <c r="BS13" s="15" t="s">
        <v>18</v>
      </c>
    </row>
    <row r="14">
      <c r="B14" s="19"/>
      <c r="C14" s="20"/>
      <c r="D14" s="20"/>
      <c r="E14" s="32" t="s">
        <v>34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31</v>
      </c>
      <c r="AL14" s="20"/>
      <c r="AM14" s="20"/>
      <c r="AN14" s="32" t="s">
        <v>34</v>
      </c>
      <c r="AO14" s="20"/>
      <c r="AP14" s="20"/>
      <c r="AQ14" s="20"/>
      <c r="AR14" s="18"/>
      <c r="BE14" s="29"/>
      <c r="BS14" s="15" t="s">
        <v>18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35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28</v>
      </c>
      <c r="AL16" s="20"/>
      <c r="AM16" s="20"/>
      <c r="AN16" s="25" t="s">
        <v>29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30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31</v>
      </c>
      <c r="AL17" s="20"/>
      <c r="AM17" s="20"/>
      <c r="AN17" s="25" t="s">
        <v>32</v>
      </c>
      <c r="AO17" s="20"/>
      <c r="AP17" s="20"/>
      <c r="AQ17" s="20"/>
      <c r="AR17" s="18"/>
      <c r="BE17" s="29"/>
      <c r="BS17" s="15" t="s">
        <v>36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28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31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36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44</v>
      </c>
      <c r="E29" s="44"/>
      <c r="F29" s="30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2" customFormat="1" ht="14.4" customHeight="1">
      <c r="B30" s="43"/>
      <c r="C30" s="44"/>
      <c r="D30" s="44"/>
      <c r="E30" s="44"/>
      <c r="F30" s="30" t="s">
        <v>46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2" customFormat="1" ht="14.4" customHeight="1">
      <c r="B31" s="43"/>
      <c r="C31" s="44"/>
      <c r="D31" s="44"/>
      <c r="E31" s="44"/>
      <c r="F31" s="30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2" customFormat="1" ht="14.4" customHeight="1">
      <c r="B32" s="43"/>
      <c r="C32" s="44"/>
      <c r="D32" s="44"/>
      <c r="E32" s="44"/>
      <c r="F32" s="30" t="s">
        <v>48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2" customFormat="1" ht="14.4" customHeight="1">
      <c r="B33" s="43"/>
      <c r="C33" s="44"/>
      <c r="D33" s="44"/>
      <c r="E33" s="44"/>
      <c r="F33" s="30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9"/>
      <c r="D35" s="50" t="s">
        <v>50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51</v>
      </c>
      <c r="U35" s="51"/>
      <c r="V35" s="51"/>
      <c r="W35" s="51"/>
      <c r="X35" s="53" t="s">
        <v>52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14.4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</row>
    <row r="38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1" customFormat="1" ht="14.4" customHeight="1">
      <c r="B49" s="36"/>
      <c r="C49" s="37"/>
      <c r="D49" s="56" t="s">
        <v>53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54</v>
      </c>
      <c r="AI49" s="57"/>
      <c r="AJ49" s="57"/>
      <c r="AK49" s="57"/>
      <c r="AL49" s="57"/>
      <c r="AM49" s="57"/>
      <c r="AN49" s="57"/>
      <c r="AO49" s="57"/>
      <c r="AP49" s="37"/>
      <c r="AQ49" s="37"/>
      <c r="AR49" s="4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1" customFormat="1">
      <c r="B60" s="36"/>
      <c r="C60" s="37"/>
      <c r="D60" s="58" t="s">
        <v>55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8" t="s">
        <v>56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8" t="s">
        <v>55</v>
      </c>
      <c r="AI60" s="39"/>
      <c r="AJ60" s="39"/>
      <c r="AK60" s="39"/>
      <c r="AL60" s="39"/>
      <c r="AM60" s="58" t="s">
        <v>56</v>
      </c>
      <c r="AN60" s="39"/>
      <c r="AO60" s="39"/>
      <c r="AP60" s="37"/>
      <c r="AQ60" s="37"/>
      <c r="AR60" s="41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1" customFormat="1">
      <c r="B64" s="36"/>
      <c r="C64" s="37"/>
      <c r="D64" s="56" t="s">
        <v>57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6" t="s">
        <v>58</v>
      </c>
      <c r="AI64" s="57"/>
      <c r="AJ64" s="57"/>
      <c r="AK64" s="57"/>
      <c r="AL64" s="57"/>
      <c r="AM64" s="57"/>
      <c r="AN64" s="57"/>
      <c r="AO64" s="57"/>
      <c r="AP64" s="37"/>
      <c r="AQ64" s="37"/>
      <c r="AR64" s="41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1" customFormat="1">
      <c r="B75" s="36"/>
      <c r="C75" s="37"/>
      <c r="D75" s="58" t="s">
        <v>55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8" t="s">
        <v>56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8" t="s">
        <v>55</v>
      </c>
      <c r="AI75" s="39"/>
      <c r="AJ75" s="39"/>
      <c r="AK75" s="39"/>
      <c r="AL75" s="39"/>
      <c r="AM75" s="58" t="s">
        <v>56</v>
      </c>
      <c r="AN75" s="39"/>
      <c r="AO75" s="39"/>
      <c r="AP75" s="37"/>
      <c r="AQ75" s="37"/>
      <c r="AR75" s="41"/>
    </row>
    <row r="76" s="1" customFormat="1"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</row>
    <row r="77" s="1" customFormat="1" ht="6.96" customHeight="1"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41"/>
    </row>
    <row r="81" s="1" customFormat="1" ht="6.96" customHeight="1"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41"/>
    </row>
    <row r="82" s="1" customFormat="1" ht="24.96" customHeight="1">
      <c r="B82" s="36"/>
      <c r="C82" s="21" t="s">
        <v>59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</row>
    <row r="84" s="3" customFormat="1" ht="12" customHeight="1">
      <c r="B84" s="63"/>
      <c r="C84" s="30" t="s">
        <v>13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16047a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</row>
    <row r="85" s="4" customFormat="1" ht="36.96" customHeight="1">
      <c r="B85" s="66"/>
      <c r="C85" s="67" t="s">
        <v>16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16047a - Chodník Turnov, Mašovská ul.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</row>
    <row r="87" s="1" customFormat="1" ht="12" customHeight="1">
      <c r="B87" s="36"/>
      <c r="C87" s="30" t="s">
        <v>22</v>
      </c>
      <c r="D87" s="37"/>
      <c r="E87" s="37"/>
      <c r="F87" s="37"/>
      <c r="G87" s="37"/>
      <c r="H87" s="37"/>
      <c r="I87" s="37"/>
      <c r="J87" s="37"/>
      <c r="K87" s="37"/>
      <c r="L87" s="71" t="str">
        <f>IF(K8="","",K8)</f>
        <v>Turnov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24</v>
      </c>
      <c r="AJ87" s="37"/>
      <c r="AK87" s="37"/>
      <c r="AL87" s="37"/>
      <c r="AM87" s="72" t="str">
        <f>IF(AN8= "","",AN8)</f>
        <v>12. 9. 2019</v>
      </c>
      <c r="AN87" s="72"/>
      <c r="AO87" s="37"/>
      <c r="AP87" s="37"/>
      <c r="AQ87" s="37"/>
      <c r="AR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</row>
    <row r="89" s="1" customFormat="1" ht="15.15" customHeight="1">
      <c r="B89" s="36"/>
      <c r="C89" s="30" t="s">
        <v>27</v>
      </c>
      <c r="D89" s="37"/>
      <c r="E89" s="37"/>
      <c r="F89" s="37"/>
      <c r="G89" s="37"/>
      <c r="H89" s="37"/>
      <c r="I89" s="37"/>
      <c r="J89" s="37"/>
      <c r="K89" s="37"/>
      <c r="L89" s="64" t="str">
        <f>IF(E11= "","",E11)</f>
        <v>Město Turnov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35</v>
      </c>
      <c r="AJ89" s="37"/>
      <c r="AK89" s="37"/>
      <c r="AL89" s="37"/>
      <c r="AM89" s="73" t="str">
        <f>IF(E17="","",E17)</f>
        <v>Město Turnov</v>
      </c>
      <c r="AN89" s="64"/>
      <c r="AO89" s="64"/>
      <c r="AP89" s="64"/>
      <c r="AQ89" s="37"/>
      <c r="AR89" s="41"/>
      <c r="AS89" s="74" t="s">
        <v>60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</row>
    <row r="90" s="1" customFormat="1" ht="15.15" customHeight="1">
      <c r="B90" s="36"/>
      <c r="C90" s="30" t="s">
        <v>33</v>
      </c>
      <c r="D90" s="37"/>
      <c r="E90" s="37"/>
      <c r="F90" s="37"/>
      <c r="G90" s="37"/>
      <c r="H90" s="37"/>
      <c r="I90" s="37"/>
      <c r="J90" s="37"/>
      <c r="K90" s="37"/>
      <c r="L90" s="6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37</v>
      </c>
      <c r="AJ90" s="37"/>
      <c r="AK90" s="37"/>
      <c r="AL90" s="37"/>
      <c r="AM90" s="73" t="str">
        <f>IF(E20="","",E20)</f>
        <v xml:space="preserve"> </v>
      </c>
      <c r="AN90" s="64"/>
      <c r="AO90" s="64"/>
      <c r="AP90" s="64"/>
      <c r="AQ90" s="37"/>
      <c r="AR90" s="41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</row>
    <row r="91" s="1" customFormat="1" ht="10.8" customHeight="1"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</row>
    <row r="92" s="1" customFormat="1" ht="29.28" customHeight="1">
      <c r="B92" s="36"/>
      <c r="C92" s="86" t="s">
        <v>61</v>
      </c>
      <c r="D92" s="87"/>
      <c r="E92" s="87"/>
      <c r="F92" s="87"/>
      <c r="G92" s="87"/>
      <c r="H92" s="88"/>
      <c r="I92" s="89" t="s">
        <v>62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63</v>
      </c>
      <c r="AH92" s="87"/>
      <c r="AI92" s="87"/>
      <c r="AJ92" s="87"/>
      <c r="AK92" s="87"/>
      <c r="AL92" s="87"/>
      <c r="AM92" s="87"/>
      <c r="AN92" s="89" t="s">
        <v>64</v>
      </c>
      <c r="AO92" s="87"/>
      <c r="AP92" s="91"/>
      <c r="AQ92" s="92" t="s">
        <v>65</v>
      </c>
      <c r="AR92" s="41"/>
      <c r="AS92" s="93" t="s">
        <v>66</v>
      </c>
      <c r="AT92" s="94" t="s">
        <v>67</v>
      </c>
      <c r="AU92" s="94" t="s">
        <v>68</v>
      </c>
      <c r="AV92" s="94" t="s">
        <v>69</v>
      </c>
      <c r="AW92" s="94" t="s">
        <v>70</v>
      </c>
      <c r="AX92" s="94" t="s">
        <v>71</v>
      </c>
      <c r="AY92" s="94" t="s">
        <v>72</v>
      </c>
      <c r="AZ92" s="94" t="s">
        <v>73</v>
      </c>
      <c r="BA92" s="94" t="s">
        <v>74</v>
      </c>
      <c r="BB92" s="94" t="s">
        <v>75</v>
      </c>
      <c r="BC92" s="94" t="s">
        <v>76</v>
      </c>
      <c r="BD92" s="95" t="s">
        <v>77</v>
      </c>
    </row>
    <row r="93" s="1" customFormat="1" ht="10.8" customHeight="1"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</row>
    <row r="94" s="5" customFormat="1" ht="32.4" customHeight="1">
      <c r="B94" s="99"/>
      <c r="C94" s="100" t="s">
        <v>78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ROUND(SUM(AG95:AG98),2)</f>
        <v>0</v>
      </c>
      <c r="AH94" s="102"/>
      <c r="AI94" s="102"/>
      <c r="AJ94" s="102"/>
      <c r="AK94" s="102"/>
      <c r="AL94" s="102"/>
      <c r="AM94" s="102"/>
      <c r="AN94" s="103">
        <f>SUM(AG94,AT94)</f>
        <v>0</v>
      </c>
      <c r="AO94" s="103"/>
      <c r="AP94" s="103"/>
      <c r="AQ94" s="104" t="s">
        <v>1</v>
      </c>
      <c r="AR94" s="105"/>
      <c r="AS94" s="106">
        <f>ROUND(SUM(AS95:AS98),2)</f>
        <v>0</v>
      </c>
      <c r="AT94" s="107">
        <f>ROUND(SUM(AV94:AW94),2)</f>
        <v>0</v>
      </c>
      <c r="AU94" s="108">
        <f>ROUND(SUM(AU95:AU98),5)</f>
        <v>0</v>
      </c>
      <c r="AV94" s="107">
        <f>ROUND(AZ94*L29,2)</f>
        <v>0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ROUND(SUM(AZ95:AZ98),2)</f>
        <v>0</v>
      </c>
      <c r="BA94" s="107">
        <f>ROUND(SUM(BA95:BA98),2)</f>
        <v>0</v>
      </c>
      <c r="BB94" s="107">
        <f>ROUND(SUM(BB95:BB98),2)</f>
        <v>0</v>
      </c>
      <c r="BC94" s="107">
        <f>ROUND(SUM(BC95:BC98),2)</f>
        <v>0</v>
      </c>
      <c r="BD94" s="109">
        <f>ROUND(SUM(BD95:BD98),2)</f>
        <v>0</v>
      </c>
      <c r="BS94" s="110" t="s">
        <v>79</v>
      </c>
      <c r="BT94" s="110" t="s">
        <v>80</v>
      </c>
      <c r="BU94" s="111" t="s">
        <v>81</v>
      </c>
      <c r="BV94" s="110" t="s">
        <v>82</v>
      </c>
      <c r="BW94" s="110" t="s">
        <v>5</v>
      </c>
      <c r="BX94" s="110" t="s">
        <v>83</v>
      </c>
      <c r="CL94" s="110" t="s">
        <v>1</v>
      </c>
    </row>
    <row r="95" s="6" customFormat="1" ht="27" customHeight="1">
      <c r="A95" s="112" t="s">
        <v>84</v>
      </c>
      <c r="B95" s="113"/>
      <c r="C95" s="114"/>
      <c r="D95" s="115" t="s">
        <v>85</v>
      </c>
      <c r="E95" s="115"/>
      <c r="F95" s="115"/>
      <c r="G95" s="115"/>
      <c r="H95" s="115"/>
      <c r="I95" s="116"/>
      <c r="J95" s="115" t="s">
        <v>86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'16047-VRN - 16047-VRN - V...'!J30</f>
        <v>0</v>
      </c>
      <c r="AH95" s="116"/>
      <c r="AI95" s="116"/>
      <c r="AJ95" s="116"/>
      <c r="AK95" s="116"/>
      <c r="AL95" s="116"/>
      <c r="AM95" s="116"/>
      <c r="AN95" s="117">
        <f>SUM(AG95,AT95)</f>
        <v>0</v>
      </c>
      <c r="AO95" s="116"/>
      <c r="AP95" s="116"/>
      <c r="AQ95" s="118" t="s">
        <v>87</v>
      </c>
      <c r="AR95" s="119"/>
      <c r="AS95" s="120">
        <v>0</v>
      </c>
      <c r="AT95" s="121">
        <f>ROUND(SUM(AV95:AW95),2)</f>
        <v>0</v>
      </c>
      <c r="AU95" s="122">
        <f>'16047-VRN - 16047-VRN - V...'!P121</f>
        <v>0</v>
      </c>
      <c r="AV95" s="121">
        <f>'16047-VRN - 16047-VRN - V...'!J33</f>
        <v>0</v>
      </c>
      <c r="AW95" s="121">
        <f>'16047-VRN - 16047-VRN - V...'!J34</f>
        <v>0</v>
      </c>
      <c r="AX95" s="121">
        <f>'16047-VRN - 16047-VRN - V...'!J35</f>
        <v>0</v>
      </c>
      <c r="AY95" s="121">
        <f>'16047-VRN - 16047-VRN - V...'!J36</f>
        <v>0</v>
      </c>
      <c r="AZ95" s="121">
        <f>'16047-VRN - 16047-VRN - V...'!F33</f>
        <v>0</v>
      </c>
      <c r="BA95" s="121">
        <f>'16047-VRN - 16047-VRN - V...'!F34</f>
        <v>0</v>
      </c>
      <c r="BB95" s="121">
        <f>'16047-VRN - 16047-VRN - V...'!F35</f>
        <v>0</v>
      </c>
      <c r="BC95" s="121">
        <f>'16047-VRN - 16047-VRN - V...'!F36</f>
        <v>0</v>
      </c>
      <c r="BD95" s="123">
        <f>'16047-VRN - 16047-VRN - V...'!F37</f>
        <v>0</v>
      </c>
      <c r="BT95" s="124" t="s">
        <v>21</v>
      </c>
      <c r="BV95" s="124" t="s">
        <v>82</v>
      </c>
      <c r="BW95" s="124" t="s">
        <v>88</v>
      </c>
      <c r="BX95" s="124" t="s">
        <v>5</v>
      </c>
      <c r="CL95" s="124" t="s">
        <v>1</v>
      </c>
      <c r="CM95" s="124" t="s">
        <v>89</v>
      </c>
    </row>
    <row r="96" s="6" customFormat="1" ht="27" customHeight="1">
      <c r="A96" s="112" t="s">
        <v>84</v>
      </c>
      <c r="B96" s="113"/>
      <c r="C96" s="114"/>
      <c r="D96" s="115" t="s">
        <v>90</v>
      </c>
      <c r="E96" s="115"/>
      <c r="F96" s="115"/>
      <c r="G96" s="115"/>
      <c r="H96" s="115"/>
      <c r="I96" s="116"/>
      <c r="J96" s="115" t="s">
        <v>91</v>
      </c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7">
        <f>'16047-SO-101 - 16047-SO-1...'!J30</f>
        <v>0</v>
      </c>
      <c r="AH96" s="116"/>
      <c r="AI96" s="116"/>
      <c r="AJ96" s="116"/>
      <c r="AK96" s="116"/>
      <c r="AL96" s="116"/>
      <c r="AM96" s="116"/>
      <c r="AN96" s="117">
        <f>SUM(AG96,AT96)</f>
        <v>0</v>
      </c>
      <c r="AO96" s="116"/>
      <c r="AP96" s="116"/>
      <c r="AQ96" s="118" t="s">
        <v>87</v>
      </c>
      <c r="AR96" s="119"/>
      <c r="AS96" s="120">
        <v>0</v>
      </c>
      <c r="AT96" s="121">
        <f>ROUND(SUM(AV96:AW96),2)</f>
        <v>0</v>
      </c>
      <c r="AU96" s="122">
        <f>'16047-SO-101 - 16047-SO-1...'!P126</f>
        <v>0</v>
      </c>
      <c r="AV96" s="121">
        <f>'16047-SO-101 - 16047-SO-1...'!J33</f>
        <v>0</v>
      </c>
      <c r="AW96" s="121">
        <f>'16047-SO-101 - 16047-SO-1...'!J34</f>
        <v>0</v>
      </c>
      <c r="AX96" s="121">
        <f>'16047-SO-101 - 16047-SO-1...'!J35</f>
        <v>0</v>
      </c>
      <c r="AY96" s="121">
        <f>'16047-SO-101 - 16047-SO-1...'!J36</f>
        <v>0</v>
      </c>
      <c r="AZ96" s="121">
        <f>'16047-SO-101 - 16047-SO-1...'!F33</f>
        <v>0</v>
      </c>
      <c r="BA96" s="121">
        <f>'16047-SO-101 - 16047-SO-1...'!F34</f>
        <v>0</v>
      </c>
      <c r="BB96" s="121">
        <f>'16047-SO-101 - 16047-SO-1...'!F35</f>
        <v>0</v>
      </c>
      <c r="BC96" s="121">
        <f>'16047-SO-101 - 16047-SO-1...'!F36</f>
        <v>0</v>
      </c>
      <c r="BD96" s="123">
        <f>'16047-SO-101 - 16047-SO-1...'!F37</f>
        <v>0</v>
      </c>
      <c r="BT96" s="124" t="s">
        <v>21</v>
      </c>
      <c r="BV96" s="124" t="s">
        <v>82</v>
      </c>
      <c r="BW96" s="124" t="s">
        <v>92</v>
      </c>
      <c r="BX96" s="124" t="s">
        <v>5</v>
      </c>
      <c r="CL96" s="124" t="s">
        <v>1</v>
      </c>
      <c r="CM96" s="124" t="s">
        <v>89</v>
      </c>
    </row>
    <row r="97" s="6" customFormat="1" ht="27" customHeight="1">
      <c r="A97" s="112" t="s">
        <v>84</v>
      </c>
      <c r="B97" s="113"/>
      <c r="C97" s="114"/>
      <c r="D97" s="115" t="s">
        <v>93</v>
      </c>
      <c r="E97" s="115"/>
      <c r="F97" s="115"/>
      <c r="G97" s="115"/>
      <c r="H97" s="115"/>
      <c r="I97" s="116"/>
      <c r="J97" s="115" t="s">
        <v>94</v>
      </c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7">
        <f>'16047-SO-301 - 16047-SO-3...'!J30</f>
        <v>0</v>
      </c>
      <c r="AH97" s="116"/>
      <c r="AI97" s="116"/>
      <c r="AJ97" s="116"/>
      <c r="AK97" s="116"/>
      <c r="AL97" s="116"/>
      <c r="AM97" s="116"/>
      <c r="AN97" s="117">
        <f>SUM(AG97,AT97)</f>
        <v>0</v>
      </c>
      <c r="AO97" s="116"/>
      <c r="AP97" s="116"/>
      <c r="AQ97" s="118" t="s">
        <v>87</v>
      </c>
      <c r="AR97" s="119"/>
      <c r="AS97" s="120">
        <v>0</v>
      </c>
      <c r="AT97" s="121">
        <f>ROUND(SUM(AV97:AW97),2)</f>
        <v>0</v>
      </c>
      <c r="AU97" s="122">
        <f>'16047-SO-301 - 16047-SO-3...'!P124</f>
        <v>0</v>
      </c>
      <c r="AV97" s="121">
        <f>'16047-SO-301 - 16047-SO-3...'!J33</f>
        <v>0</v>
      </c>
      <c r="AW97" s="121">
        <f>'16047-SO-301 - 16047-SO-3...'!J34</f>
        <v>0</v>
      </c>
      <c r="AX97" s="121">
        <f>'16047-SO-301 - 16047-SO-3...'!J35</f>
        <v>0</v>
      </c>
      <c r="AY97" s="121">
        <f>'16047-SO-301 - 16047-SO-3...'!J36</f>
        <v>0</v>
      </c>
      <c r="AZ97" s="121">
        <f>'16047-SO-301 - 16047-SO-3...'!F33</f>
        <v>0</v>
      </c>
      <c r="BA97" s="121">
        <f>'16047-SO-301 - 16047-SO-3...'!F34</f>
        <v>0</v>
      </c>
      <c r="BB97" s="121">
        <f>'16047-SO-301 - 16047-SO-3...'!F35</f>
        <v>0</v>
      </c>
      <c r="BC97" s="121">
        <f>'16047-SO-301 - 16047-SO-3...'!F36</f>
        <v>0</v>
      </c>
      <c r="BD97" s="123">
        <f>'16047-SO-301 - 16047-SO-3...'!F37</f>
        <v>0</v>
      </c>
      <c r="BT97" s="124" t="s">
        <v>21</v>
      </c>
      <c r="BV97" s="124" t="s">
        <v>82</v>
      </c>
      <c r="BW97" s="124" t="s">
        <v>95</v>
      </c>
      <c r="BX97" s="124" t="s">
        <v>5</v>
      </c>
      <c r="CL97" s="124" t="s">
        <v>1</v>
      </c>
      <c r="CM97" s="124" t="s">
        <v>89</v>
      </c>
    </row>
    <row r="98" s="6" customFormat="1" ht="27" customHeight="1">
      <c r="A98" s="112" t="s">
        <v>84</v>
      </c>
      <c r="B98" s="113"/>
      <c r="C98" s="114"/>
      <c r="D98" s="115" t="s">
        <v>96</v>
      </c>
      <c r="E98" s="115"/>
      <c r="F98" s="115"/>
      <c r="G98" s="115"/>
      <c r="H98" s="115"/>
      <c r="I98" s="116"/>
      <c r="J98" s="115" t="s">
        <v>97</v>
      </c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7">
        <f>'16047-SO-401 - 16047-SO-4...'!J30</f>
        <v>0</v>
      </c>
      <c r="AH98" s="116"/>
      <c r="AI98" s="116"/>
      <c r="AJ98" s="116"/>
      <c r="AK98" s="116"/>
      <c r="AL98" s="116"/>
      <c r="AM98" s="116"/>
      <c r="AN98" s="117">
        <f>SUM(AG98,AT98)</f>
        <v>0</v>
      </c>
      <c r="AO98" s="116"/>
      <c r="AP98" s="116"/>
      <c r="AQ98" s="118" t="s">
        <v>87</v>
      </c>
      <c r="AR98" s="119"/>
      <c r="AS98" s="125">
        <v>0</v>
      </c>
      <c r="AT98" s="126">
        <f>ROUND(SUM(AV98:AW98),2)</f>
        <v>0</v>
      </c>
      <c r="AU98" s="127">
        <f>'16047-SO-401 - 16047-SO-4...'!P118</f>
        <v>0</v>
      </c>
      <c r="AV98" s="126">
        <f>'16047-SO-401 - 16047-SO-4...'!J33</f>
        <v>0</v>
      </c>
      <c r="AW98" s="126">
        <f>'16047-SO-401 - 16047-SO-4...'!J34</f>
        <v>0</v>
      </c>
      <c r="AX98" s="126">
        <f>'16047-SO-401 - 16047-SO-4...'!J35</f>
        <v>0</v>
      </c>
      <c r="AY98" s="126">
        <f>'16047-SO-401 - 16047-SO-4...'!J36</f>
        <v>0</v>
      </c>
      <c r="AZ98" s="126">
        <f>'16047-SO-401 - 16047-SO-4...'!F33</f>
        <v>0</v>
      </c>
      <c r="BA98" s="126">
        <f>'16047-SO-401 - 16047-SO-4...'!F34</f>
        <v>0</v>
      </c>
      <c r="BB98" s="126">
        <f>'16047-SO-401 - 16047-SO-4...'!F35</f>
        <v>0</v>
      </c>
      <c r="BC98" s="126">
        <f>'16047-SO-401 - 16047-SO-4...'!F36</f>
        <v>0</v>
      </c>
      <c r="BD98" s="128">
        <f>'16047-SO-401 - 16047-SO-4...'!F37</f>
        <v>0</v>
      </c>
      <c r="BT98" s="124" t="s">
        <v>21</v>
      </c>
      <c r="BV98" s="124" t="s">
        <v>82</v>
      </c>
      <c r="BW98" s="124" t="s">
        <v>98</v>
      </c>
      <c r="BX98" s="124" t="s">
        <v>5</v>
      </c>
      <c r="CL98" s="124" t="s">
        <v>1</v>
      </c>
      <c r="CM98" s="124" t="s">
        <v>89</v>
      </c>
    </row>
    <row r="99" s="1" customFormat="1" ht="30" customHeight="1"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</row>
    <row r="100" s="1" customFormat="1" ht="6.96" customHeight="1"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0"/>
      <c r="AR100" s="41"/>
    </row>
  </sheetData>
  <sheetProtection sheet="1" formatColumns="0" formatRows="0" objects="1" scenarios="1" spinCount="100000" saltValue="iTijdq1gL/M662GnUuMJeMZHtd9rsTv4EhuuIhhS+sTWdTYfWKpOsaHgcwp2jxnDxRWL6G4ClVbWQqx2NrlStw==" hashValue="kdIutL8DscaJc9w2Io0PXcWz2IZSGrnBJVFekcgn043qAl7IfKYKupINzD+vFmw5plAxZljT20CbyRzbZtcrag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</mergeCells>
  <hyperlinks>
    <hyperlink ref="A95" location="'16047-VRN - 16047-VRN - V...'!C2" display="/"/>
    <hyperlink ref="A96" location="'16047-SO-101 - 16047-SO-1...'!C2" display="/"/>
    <hyperlink ref="A97" location="'16047-SO-301 - 16047-SO-3...'!C2" display="/"/>
    <hyperlink ref="A98" location="'16047-SO-401 - 16047-SO-4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88</v>
      </c>
    </row>
    <row r="3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8"/>
      <c r="AT3" s="15" t="s">
        <v>89</v>
      </c>
    </row>
    <row r="4" ht="24.96" customHeight="1">
      <c r="B4" s="18"/>
      <c r="D4" s="133" t="s">
        <v>99</v>
      </c>
      <c r="L4" s="18"/>
      <c r="M4" s="13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5" t="s">
        <v>16</v>
      </c>
      <c r="L6" s="18"/>
    </row>
    <row r="7" ht="16.5" customHeight="1">
      <c r="B7" s="18"/>
      <c r="E7" s="136" t="str">
        <f>'Rekapitulace stavby'!K6</f>
        <v>16047a - Chodník Turnov, Mašovská ul.</v>
      </c>
      <c r="F7" s="135"/>
      <c r="G7" s="135"/>
      <c r="H7" s="135"/>
      <c r="L7" s="18"/>
    </row>
    <row r="8" s="1" customFormat="1" ht="12" customHeight="1">
      <c r="B8" s="41"/>
      <c r="D8" s="135" t="s">
        <v>100</v>
      </c>
      <c r="I8" s="137"/>
      <c r="L8" s="41"/>
    </row>
    <row r="9" s="1" customFormat="1" ht="36.96" customHeight="1">
      <c r="B9" s="41"/>
      <c r="E9" s="138" t="s">
        <v>101</v>
      </c>
      <c r="F9" s="1"/>
      <c r="G9" s="1"/>
      <c r="H9" s="1"/>
      <c r="I9" s="137"/>
      <c r="L9" s="41"/>
    </row>
    <row r="10" s="1" customFormat="1">
      <c r="B10" s="41"/>
      <c r="I10" s="137"/>
      <c r="L10" s="41"/>
    </row>
    <row r="11" s="1" customFormat="1" ht="12" customHeight="1">
      <c r="B11" s="41"/>
      <c r="D11" s="135" t="s">
        <v>19</v>
      </c>
      <c r="F11" s="139" t="s">
        <v>1</v>
      </c>
      <c r="I11" s="140" t="s">
        <v>20</v>
      </c>
      <c r="J11" s="139" t="s">
        <v>1</v>
      </c>
      <c r="L11" s="41"/>
    </row>
    <row r="12" s="1" customFormat="1" ht="12" customHeight="1">
      <c r="B12" s="41"/>
      <c r="D12" s="135" t="s">
        <v>22</v>
      </c>
      <c r="F12" s="139" t="s">
        <v>23</v>
      </c>
      <c r="I12" s="140" t="s">
        <v>24</v>
      </c>
      <c r="J12" s="141" t="str">
        <f>'Rekapitulace stavby'!AN8</f>
        <v>12. 9. 2019</v>
      </c>
      <c r="L12" s="41"/>
    </row>
    <row r="13" s="1" customFormat="1" ht="10.8" customHeight="1">
      <c r="B13" s="41"/>
      <c r="I13" s="137"/>
      <c r="L13" s="41"/>
    </row>
    <row r="14" s="1" customFormat="1" ht="12" customHeight="1">
      <c r="B14" s="41"/>
      <c r="D14" s="135" t="s">
        <v>27</v>
      </c>
      <c r="I14" s="140" t="s">
        <v>28</v>
      </c>
      <c r="J14" s="139" t="s">
        <v>29</v>
      </c>
      <c r="L14" s="41"/>
    </row>
    <row r="15" s="1" customFormat="1" ht="18" customHeight="1">
      <c r="B15" s="41"/>
      <c r="E15" s="139" t="s">
        <v>30</v>
      </c>
      <c r="I15" s="140" t="s">
        <v>31</v>
      </c>
      <c r="J15" s="139" t="s">
        <v>32</v>
      </c>
      <c r="L15" s="41"/>
    </row>
    <row r="16" s="1" customFormat="1" ht="6.96" customHeight="1">
      <c r="B16" s="41"/>
      <c r="I16" s="137"/>
      <c r="L16" s="41"/>
    </row>
    <row r="17" s="1" customFormat="1" ht="12" customHeight="1">
      <c r="B17" s="41"/>
      <c r="D17" s="135" t="s">
        <v>33</v>
      </c>
      <c r="I17" s="140" t="s">
        <v>28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39"/>
      <c r="G18" s="139"/>
      <c r="H18" s="139"/>
      <c r="I18" s="140" t="s">
        <v>31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7"/>
      <c r="L19" s="41"/>
    </row>
    <row r="20" s="1" customFormat="1" ht="12" customHeight="1">
      <c r="B20" s="41"/>
      <c r="D20" s="135" t="s">
        <v>35</v>
      </c>
      <c r="I20" s="140" t="s">
        <v>28</v>
      </c>
      <c r="J20" s="139" t="s">
        <v>29</v>
      </c>
      <c r="L20" s="41"/>
    </row>
    <row r="21" s="1" customFormat="1" ht="18" customHeight="1">
      <c r="B21" s="41"/>
      <c r="E21" s="139" t="s">
        <v>30</v>
      </c>
      <c r="I21" s="140" t="s">
        <v>31</v>
      </c>
      <c r="J21" s="139" t="s">
        <v>32</v>
      </c>
      <c r="L21" s="41"/>
    </row>
    <row r="22" s="1" customFormat="1" ht="6.96" customHeight="1">
      <c r="B22" s="41"/>
      <c r="I22" s="137"/>
      <c r="L22" s="41"/>
    </row>
    <row r="23" s="1" customFormat="1" ht="12" customHeight="1">
      <c r="B23" s="41"/>
      <c r="D23" s="135" t="s">
        <v>37</v>
      </c>
      <c r="I23" s="140" t="s">
        <v>28</v>
      </c>
      <c r="J23" s="139" t="str">
        <f>IF('Rekapitulace stavby'!AN19="","",'Rekapitulace stavby'!AN19)</f>
        <v/>
      </c>
      <c r="L23" s="41"/>
    </row>
    <row r="24" s="1" customFormat="1" ht="18" customHeight="1">
      <c r="B24" s="41"/>
      <c r="E24" s="139" t="str">
        <f>IF('Rekapitulace stavby'!E20="","",'Rekapitulace stavby'!E20)</f>
        <v xml:space="preserve"> </v>
      </c>
      <c r="I24" s="140" t="s">
        <v>31</v>
      </c>
      <c r="J24" s="139" t="str">
        <f>IF('Rekapitulace stavby'!AN20="","",'Rekapitulace stavby'!AN20)</f>
        <v/>
      </c>
      <c r="L24" s="41"/>
    </row>
    <row r="25" s="1" customFormat="1" ht="6.96" customHeight="1">
      <c r="B25" s="41"/>
      <c r="I25" s="137"/>
      <c r="L25" s="41"/>
    </row>
    <row r="26" s="1" customFormat="1" ht="12" customHeight="1">
      <c r="B26" s="41"/>
      <c r="D26" s="135" t="s">
        <v>39</v>
      </c>
      <c r="I26" s="137"/>
      <c r="L26" s="41"/>
    </row>
    <row r="27" s="7" customFormat="1" ht="16.5" customHeight="1">
      <c r="B27" s="142"/>
      <c r="E27" s="143" t="s">
        <v>1</v>
      </c>
      <c r="F27" s="143"/>
      <c r="G27" s="143"/>
      <c r="H27" s="143"/>
      <c r="I27" s="144"/>
      <c r="L27" s="142"/>
    </row>
    <row r="28" s="1" customFormat="1" ht="6.96" customHeight="1">
      <c r="B28" s="41"/>
      <c r="I28" s="137"/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45"/>
      <c r="J29" s="76"/>
      <c r="K29" s="76"/>
      <c r="L29" s="41"/>
    </row>
    <row r="30" s="1" customFormat="1" ht="25.44" customHeight="1">
      <c r="B30" s="41"/>
      <c r="D30" s="146" t="s">
        <v>40</v>
      </c>
      <c r="I30" s="137"/>
      <c r="J30" s="147">
        <f>ROUND(J121, 2)</f>
        <v>0</v>
      </c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45"/>
      <c r="J31" s="76"/>
      <c r="K31" s="76"/>
      <c r="L31" s="41"/>
    </row>
    <row r="32" s="1" customFormat="1" ht="14.4" customHeight="1">
      <c r="B32" s="41"/>
      <c r="F32" s="148" t="s">
        <v>42</v>
      </c>
      <c r="I32" s="149" t="s">
        <v>41</v>
      </c>
      <c r="J32" s="148" t="s">
        <v>43</v>
      </c>
      <c r="L32" s="41"/>
    </row>
    <row r="33" s="1" customFormat="1" ht="14.4" customHeight="1">
      <c r="B33" s="41"/>
      <c r="D33" s="150" t="s">
        <v>44</v>
      </c>
      <c r="E33" s="135" t="s">
        <v>45</v>
      </c>
      <c r="F33" s="151">
        <f>ROUND((SUM(BE121:BE150)),  2)</f>
        <v>0</v>
      </c>
      <c r="I33" s="152">
        <v>0.20999999999999999</v>
      </c>
      <c r="J33" s="151">
        <f>ROUND(((SUM(BE121:BE150))*I33),  2)</f>
        <v>0</v>
      </c>
      <c r="L33" s="41"/>
    </row>
    <row r="34" s="1" customFormat="1" ht="14.4" customHeight="1">
      <c r="B34" s="41"/>
      <c r="E34" s="135" t="s">
        <v>46</v>
      </c>
      <c r="F34" s="151">
        <f>ROUND((SUM(BF121:BF150)),  2)</f>
        <v>0</v>
      </c>
      <c r="I34" s="152">
        <v>0.14999999999999999</v>
      </c>
      <c r="J34" s="151">
        <f>ROUND(((SUM(BF121:BF150))*I34),  2)</f>
        <v>0</v>
      </c>
      <c r="L34" s="41"/>
    </row>
    <row r="35" hidden="1" s="1" customFormat="1" ht="14.4" customHeight="1">
      <c r="B35" s="41"/>
      <c r="E35" s="135" t="s">
        <v>47</v>
      </c>
      <c r="F35" s="151">
        <f>ROUND((SUM(BG121:BG150)),  2)</f>
        <v>0</v>
      </c>
      <c r="I35" s="152">
        <v>0.20999999999999999</v>
      </c>
      <c r="J35" s="151">
        <f>0</f>
        <v>0</v>
      </c>
      <c r="L35" s="41"/>
    </row>
    <row r="36" hidden="1" s="1" customFormat="1" ht="14.4" customHeight="1">
      <c r="B36" s="41"/>
      <c r="E36" s="135" t="s">
        <v>48</v>
      </c>
      <c r="F36" s="151">
        <f>ROUND((SUM(BH121:BH150)),  2)</f>
        <v>0</v>
      </c>
      <c r="I36" s="152">
        <v>0.14999999999999999</v>
      </c>
      <c r="J36" s="151">
        <f>0</f>
        <v>0</v>
      </c>
      <c r="L36" s="41"/>
    </row>
    <row r="37" hidden="1" s="1" customFormat="1" ht="14.4" customHeight="1">
      <c r="B37" s="41"/>
      <c r="E37" s="135" t="s">
        <v>49</v>
      </c>
      <c r="F37" s="151">
        <f>ROUND((SUM(BI121:BI150)),  2)</f>
        <v>0</v>
      </c>
      <c r="I37" s="152">
        <v>0</v>
      </c>
      <c r="J37" s="151">
        <f>0</f>
        <v>0</v>
      </c>
      <c r="L37" s="41"/>
    </row>
    <row r="38" s="1" customFormat="1" ht="6.96" customHeight="1">
      <c r="B38" s="41"/>
      <c r="I38" s="137"/>
      <c r="L38" s="41"/>
    </row>
    <row r="39" s="1" customFormat="1" ht="25.44" customHeight="1">
      <c r="B39" s="41"/>
      <c r="C39" s="153"/>
      <c r="D39" s="154" t="s">
        <v>50</v>
      </c>
      <c r="E39" s="155"/>
      <c r="F39" s="155"/>
      <c r="G39" s="156" t="s">
        <v>51</v>
      </c>
      <c r="H39" s="157" t="s">
        <v>52</v>
      </c>
      <c r="I39" s="158"/>
      <c r="J39" s="159">
        <f>SUM(J30:J37)</f>
        <v>0</v>
      </c>
      <c r="K39" s="160"/>
      <c r="L39" s="41"/>
    </row>
    <row r="40" s="1" customFormat="1" ht="14.4" customHeight="1">
      <c r="B40" s="41"/>
      <c r="I40" s="137"/>
      <c r="L40" s="41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61" t="s">
        <v>53</v>
      </c>
      <c r="E50" s="162"/>
      <c r="F50" s="162"/>
      <c r="G50" s="161" t="s">
        <v>54</v>
      </c>
      <c r="H50" s="162"/>
      <c r="I50" s="163"/>
      <c r="J50" s="162"/>
      <c r="K50" s="162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64" t="s">
        <v>55</v>
      </c>
      <c r="E61" s="165"/>
      <c r="F61" s="166" t="s">
        <v>56</v>
      </c>
      <c r="G61" s="164" t="s">
        <v>55</v>
      </c>
      <c r="H61" s="165"/>
      <c r="I61" s="167"/>
      <c r="J61" s="168" t="s">
        <v>56</v>
      </c>
      <c r="K61" s="165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61" t="s">
        <v>57</v>
      </c>
      <c r="E65" s="162"/>
      <c r="F65" s="162"/>
      <c r="G65" s="161" t="s">
        <v>58</v>
      </c>
      <c r="H65" s="162"/>
      <c r="I65" s="163"/>
      <c r="J65" s="162"/>
      <c r="K65" s="162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64" t="s">
        <v>55</v>
      </c>
      <c r="E76" s="165"/>
      <c r="F76" s="166" t="s">
        <v>56</v>
      </c>
      <c r="G76" s="164" t="s">
        <v>55</v>
      </c>
      <c r="H76" s="165"/>
      <c r="I76" s="167"/>
      <c r="J76" s="168" t="s">
        <v>56</v>
      </c>
      <c r="K76" s="165"/>
      <c r="L76" s="41"/>
    </row>
    <row r="77" s="1" customFormat="1" ht="14.4" customHeight="1">
      <c r="B77" s="169"/>
      <c r="C77" s="170"/>
      <c r="D77" s="170"/>
      <c r="E77" s="170"/>
      <c r="F77" s="170"/>
      <c r="G77" s="170"/>
      <c r="H77" s="170"/>
      <c r="I77" s="171"/>
      <c r="J77" s="170"/>
      <c r="K77" s="170"/>
      <c r="L77" s="41"/>
    </row>
    <row r="81" s="1" customFormat="1" ht="6.96" customHeight="1">
      <c r="B81" s="172"/>
      <c r="C81" s="173"/>
      <c r="D81" s="173"/>
      <c r="E81" s="173"/>
      <c r="F81" s="173"/>
      <c r="G81" s="173"/>
      <c r="H81" s="173"/>
      <c r="I81" s="174"/>
      <c r="J81" s="173"/>
      <c r="K81" s="173"/>
      <c r="L81" s="41"/>
    </row>
    <row r="82" s="1" customFormat="1" ht="24.96" customHeight="1">
      <c r="B82" s="36"/>
      <c r="C82" s="21" t="s">
        <v>102</v>
      </c>
      <c r="D82" s="37"/>
      <c r="E82" s="37"/>
      <c r="F82" s="37"/>
      <c r="G82" s="37"/>
      <c r="H82" s="37"/>
      <c r="I82" s="13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7"/>
      <c r="J84" s="37"/>
      <c r="K84" s="37"/>
      <c r="L84" s="41"/>
    </row>
    <row r="85" s="1" customFormat="1" ht="16.5" customHeight="1">
      <c r="B85" s="36"/>
      <c r="C85" s="37"/>
      <c r="D85" s="37"/>
      <c r="E85" s="175" t="str">
        <f>E7</f>
        <v>16047a - Chodník Turnov, Mašovská ul.</v>
      </c>
      <c r="F85" s="30"/>
      <c r="G85" s="30"/>
      <c r="H85" s="30"/>
      <c r="I85" s="137"/>
      <c r="J85" s="37"/>
      <c r="K85" s="37"/>
      <c r="L85" s="41"/>
    </row>
    <row r="86" s="1" customFormat="1" ht="12" customHeight="1">
      <c r="B86" s="36"/>
      <c r="C86" s="30" t="s">
        <v>100</v>
      </c>
      <c r="D86" s="37"/>
      <c r="E86" s="37"/>
      <c r="F86" s="37"/>
      <c r="G86" s="37"/>
      <c r="H86" s="37"/>
      <c r="I86" s="137"/>
      <c r="J86" s="37"/>
      <c r="K86" s="37"/>
      <c r="L86" s="41"/>
    </row>
    <row r="87" s="1" customFormat="1" ht="16.5" customHeight="1">
      <c r="B87" s="36"/>
      <c r="C87" s="37"/>
      <c r="D87" s="37"/>
      <c r="E87" s="69" t="str">
        <f>E9</f>
        <v>16047-VRN - 16047-VRN - Vedlejší rozpočtové náklady</v>
      </c>
      <c r="F87" s="37"/>
      <c r="G87" s="37"/>
      <c r="H87" s="37"/>
      <c r="I87" s="137"/>
      <c r="J87" s="37"/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41"/>
    </row>
    <row r="89" s="1" customFormat="1" ht="12" customHeight="1">
      <c r="B89" s="36"/>
      <c r="C89" s="30" t="s">
        <v>22</v>
      </c>
      <c r="D89" s="37"/>
      <c r="E89" s="37"/>
      <c r="F89" s="25" t="str">
        <f>F12</f>
        <v>Turnov</v>
      </c>
      <c r="G89" s="37"/>
      <c r="H89" s="37"/>
      <c r="I89" s="140" t="s">
        <v>24</v>
      </c>
      <c r="J89" s="72" t="str">
        <f>IF(J12="","",J12)</f>
        <v>12. 9. 2019</v>
      </c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41"/>
    </row>
    <row r="91" s="1" customFormat="1" ht="15.15" customHeight="1">
      <c r="B91" s="36"/>
      <c r="C91" s="30" t="s">
        <v>27</v>
      </c>
      <c r="D91" s="37"/>
      <c r="E91" s="37"/>
      <c r="F91" s="25" t="str">
        <f>E15</f>
        <v>Město Turnov</v>
      </c>
      <c r="G91" s="37"/>
      <c r="H91" s="37"/>
      <c r="I91" s="140" t="s">
        <v>35</v>
      </c>
      <c r="J91" s="34" t="str">
        <f>E21</f>
        <v>Město Turnov</v>
      </c>
      <c r="K91" s="37"/>
      <c r="L91" s="41"/>
    </row>
    <row r="92" s="1" customFormat="1" ht="15.15" customHeight="1">
      <c r="B92" s="36"/>
      <c r="C92" s="30" t="s">
        <v>33</v>
      </c>
      <c r="D92" s="37"/>
      <c r="E92" s="37"/>
      <c r="F92" s="25" t="str">
        <f>IF(E18="","",E18)</f>
        <v>Vyplň údaj</v>
      </c>
      <c r="G92" s="37"/>
      <c r="H92" s="37"/>
      <c r="I92" s="140" t="s">
        <v>37</v>
      </c>
      <c r="J92" s="34" t="str">
        <f>E24</f>
        <v xml:space="preserve"> </v>
      </c>
      <c r="K92" s="37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41"/>
    </row>
    <row r="94" s="1" customFormat="1" ht="29.28" customHeight="1">
      <c r="B94" s="36"/>
      <c r="C94" s="176" t="s">
        <v>103</v>
      </c>
      <c r="D94" s="177"/>
      <c r="E94" s="177"/>
      <c r="F94" s="177"/>
      <c r="G94" s="177"/>
      <c r="H94" s="177"/>
      <c r="I94" s="178"/>
      <c r="J94" s="179" t="s">
        <v>104</v>
      </c>
      <c r="K94" s="17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41"/>
    </row>
    <row r="96" s="1" customFormat="1" ht="22.8" customHeight="1">
      <c r="B96" s="36"/>
      <c r="C96" s="180" t="s">
        <v>105</v>
      </c>
      <c r="D96" s="37"/>
      <c r="E96" s="37"/>
      <c r="F96" s="37"/>
      <c r="G96" s="37"/>
      <c r="H96" s="37"/>
      <c r="I96" s="137"/>
      <c r="J96" s="103">
        <f>J121</f>
        <v>0</v>
      </c>
      <c r="K96" s="37"/>
      <c r="L96" s="41"/>
      <c r="AU96" s="15" t="s">
        <v>106</v>
      </c>
    </row>
    <row r="97" s="8" customFormat="1" ht="24.96" customHeight="1">
      <c r="B97" s="181"/>
      <c r="C97" s="182"/>
      <c r="D97" s="183" t="s">
        <v>107</v>
      </c>
      <c r="E97" s="184"/>
      <c r="F97" s="184"/>
      <c r="G97" s="184"/>
      <c r="H97" s="184"/>
      <c r="I97" s="185"/>
      <c r="J97" s="186">
        <f>J122</f>
        <v>0</v>
      </c>
      <c r="K97" s="182"/>
      <c r="L97" s="187"/>
    </row>
    <row r="98" s="9" customFormat="1" ht="19.92" customHeight="1">
      <c r="B98" s="188"/>
      <c r="C98" s="189"/>
      <c r="D98" s="190" t="s">
        <v>108</v>
      </c>
      <c r="E98" s="191"/>
      <c r="F98" s="191"/>
      <c r="G98" s="191"/>
      <c r="H98" s="191"/>
      <c r="I98" s="192"/>
      <c r="J98" s="193">
        <f>J125</f>
        <v>0</v>
      </c>
      <c r="K98" s="189"/>
      <c r="L98" s="194"/>
    </row>
    <row r="99" s="9" customFormat="1" ht="19.92" customHeight="1">
      <c r="B99" s="188"/>
      <c r="C99" s="189"/>
      <c r="D99" s="190" t="s">
        <v>109</v>
      </c>
      <c r="E99" s="191"/>
      <c r="F99" s="191"/>
      <c r="G99" s="191"/>
      <c r="H99" s="191"/>
      <c r="I99" s="192"/>
      <c r="J99" s="193">
        <f>J130</f>
        <v>0</v>
      </c>
      <c r="K99" s="189"/>
      <c r="L99" s="194"/>
    </row>
    <row r="100" s="9" customFormat="1" ht="19.92" customHeight="1">
      <c r="B100" s="188"/>
      <c r="C100" s="189"/>
      <c r="D100" s="190" t="s">
        <v>110</v>
      </c>
      <c r="E100" s="191"/>
      <c r="F100" s="191"/>
      <c r="G100" s="191"/>
      <c r="H100" s="191"/>
      <c r="I100" s="192"/>
      <c r="J100" s="193">
        <f>J141</f>
        <v>0</v>
      </c>
      <c r="K100" s="189"/>
      <c r="L100" s="194"/>
    </row>
    <row r="101" s="9" customFormat="1" ht="19.92" customHeight="1">
      <c r="B101" s="188"/>
      <c r="C101" s="189"/>
      <c r="D101" s="190" t="s">
        <v>111</v>
      </c>
      <c r="E101" s="191"/>
      <c r="F101" s="191"/>
      <c r="G101" s="191"/>
      <c r="H101" s="191"/>
      <c r="I101" s="192"/>
      <c r="J101" s="193">
        <f>J146</f>
        <v>0</v>
      </c>
      <c r="K101" s="189"/>
      <c r="L101" s="194"/>
    </row>
    <row r="102" s="1" customFormat="1" ht="21.84" customHeight="1">
      <c r="B102" s="36"/>
      <c r="C102" s="37"/>
      <c r="D102" s="37"/>
      <c r="E102" s="37"/>
      <c r="F102" s="37"/>
      <c r="G102" s="37"/>
      <c r="H102" s="37"/>
      <c r="I102" s="137"/>
      <c r="J102" s="37"/>
      <c r="K102" s="37"/>
      <c r="L102" s="41"/>
    </row>
    <row r="103" s="1" customFormat="1" ht="6.96" customHeight="1">
      <c r="B103" s="59"/>
      <c r="C103" s="60"/>
      <c r="D103" s="60"/>
      <c r="E103" s="60"/>
      <c r="F103" s="60"/>
      <c r="G103" s="60"/>
      <c r="H103" s="60"/>
      <c r="I103" s="171"/>
      <c r="J103" s="60"/>
      <c r="K103" s="60"/>
      <c r="L103" s="41"/>
    </row>
    <row r="107" s="1" customFormat="1" ht="6.96" customHeight="1">
      <c r="B107" s="61"/>
      <c r="C107" s="62"/>
      <c r="D107" s="62"/>
      <c r="E107" s="62"/>
      <c r="F107" s="62"/>
      <c r="G107" s="62"/>
      <c r="H107" s="62"/>
      <c r="I107" s="174"/>
      <c r="J107" s="62"/>
      <c r="K107" s="62"/>
      <c r="L107" s="41"/>
    </row>
    <row r="108" s="1" customFormat="1" ht="24.96" customHeight="1">
      <c r="B108" s="36"/>
      <c r="C108" s="21" t="s">
        <v>112</v>
      </c>
      <c r="D108" s="37"/>
      <c r="E108" s="37"/>
      <c r="F108" s="37"/>
      <c r="G108" s="37"/>
      <c r="H108" s="37"/>
      <c r="I108" s="137"/>
      <c r="J108" s="37"/>
      <c r="K108" s="37"/>
      <c r="L108" s="41"/>
    </row>
    <row r="109" s="1" customFormat="1" ht="6.96" customHeight="1">
      <c r="B109" s="36"/>
      <c r="C109" s="37"/>
      <c r="D109" s="37"/>
      <c r="E109" s="37"/>
      <c r="F109" s="37"/>
      <c r="G109" s="37"/>
      <c r="H109" s="37"/>
      <c r="I109" s="137"/>
      <c r="J109" s="37"/>
      <c r="K109" s="37"/>
      <c r="L109" s="41"/>
    </row>
    <row r="110" s="1" customFormat="1" ht="12" customHeight="1">
      <c r="B110" s="36"/>
      <c r="C110" s="30" t="s">
        <v>16</v>
      </c>
      <c r="D110" s="37"/>
      <c r="E110" s="37"/>
      <c r="F110" s="37"/>
      <c r="G110" s="37"/>
      <c r="H110" s="37"/>
      <c r="I110" s="137"/>
      <c r="J110" s="37"/>
      <c r="K110" s="37"/>
      <c r="L110" s="41"/>
    </row>
    <row r="111" s="1" customFormat="1" ht="16.5" customHeight="1">
      <c r="B111" s="36"/>
      <c r="C111" s="37"/>
      <c r="D111" s="37"/>
      <c r="E111" s="175" t="str">
        <f>E7</f>
        <v>16047a - Chodník Turnov, Mašovská ul.</v>
      </c>
      <c r="F111" s="30"/>
      <c r="G111" s="30"/>
      <c r="H111" s="30"/>
      <c r="I111" s="137"/>
      <c r="J111" s="37"/>
      <c r="K111" s="37"/>
      <c r="L111" s="41"/>
    </row>
    <row r="112" s="1" customFormat="1" ht="12" customHeight="1">
      <c r="B112" s="36"/>
      <c r="C112" s="30" t="s">
        <v>100</v>
      </c>
      <c r="D112" s="37"/>
      <c r="E112" s="37"/>
      <c r="F112" s="37"/>
      <c r="G112" s="37"/>
      <c r="H112" s="37"/>
      <c r="I112" s="137"/>
      <c r="J112" s="37"/>
      <c r="K112" s="37"/>
      <c r="L112" s="41"/>
    </row>
    <row r="113" s="1" customFormat="1" ht="16.5" customHeight="1">
      <c r="B113" s="36"/>
      <c r="C113" s="37"/>
      <c r="D113" s="37"/>
      <c r="E113" s="69" t="str">
        <f>E9</f>
        <v>16047-VRN - 16047-VRN - Vedlejší rozpočtové náklady</v>
      </c>
      <c r="F113" s="37"/>
      <c r="G113" s="37"/>
      <c r="H113" s="37"/>
      <c r="I113" s="137"/>
      <c r="J113" s="37"/>
      <c r="K113" s="37"/>
      <c r="L113" s="41"/>
    </row>
    <row r="114" s="1" customFormat="1" ht="6.96" customHeight="1">
      <c r="B114" s="36"/>
      <c r="C114" s="37"/>
      <c r="D114" s="37"/>
      <c r="E114" s="37"/>
      <c r="F114" s="37"/>
      <c r="G114" s="37"/>
      <c r="H114" s="37"/>
      <c r="I114" s="137"/>
      <c r="J114" s="37"/>
      <c r="K114" s="37"/>
      <c r="L114" s="41"/>
    </row>
    <row r="115" s="1" customFormat="1" ht="12" customHeight="1">
      <c r="B115" s="36"/>
      <c r="C115" s="30" t="s">
        <v>22</v>
      </c>
      <c r="D115" s="37"/>
      <c r="E115" s="37"/>
      <c r="F115" s="25" t="str">
        <f>F12</f>
        <v>Turnov</v>
      </c>
      <c r="G115" s="37"/>
      <c r="H115" s="37"/>
      <c r="I115" s="140" t="s">
        <v>24</v>
      </c>
      <c r="J115" s="72" t="str">
        <f>IF(J12="","",J12)</f>
        <v>12. 9. 2019</v>
      </c>
      <c r="K115" s="37"/>
      <c r="L115" s="41"/>
    </row>
    <row r="116" s="1" customFormat="1" ht="6.96" customHeight="1">
      <c r="B116" s="36"/>
      <c r="C116" s="37"/>
      <c r="D116" s="37"/>
      <c r="E116" s="37"/>
      <c r="F116" s="37"/>
      <c r="G116" s="37"/>
      <c r="H116" s="37"/>
      <c r="I116" s="137"/>
      <c r="J116" s="37"/>
      <c r="K116" s="37"/>
      <c r="L116" s="41"/>
    </row>
    <row r="117" s="1" customFormat="1" ht="15.15" customHeight="1">
      <c r="B117" s="36"/>
      <c r="C117" s="30" t="s">
        <v>27</v>
      </c>
      <c r="D117" s="37"/>
      <c r="E117" s="37"/>
      <c r="F117" s="25" t="str">
        <f>E15</f>
        <v>Město Turnov</v>
      </c>
      <c r="G117" s="37"/>
      <c r="H117" s="37"/>
      <c r="I117" s="140" t="s">
        <v>35</v>
      </c>
      <c r="J117" s="34" t="str">
        <f>E21</f>
        <v>Město Turnov</v>
      </c>
      <c r="K117" s="37"/>
      <c r="L117" s="41"/>
    </row>
    <row r="118" s="1" customFormat="1" ht="15.15" customHeight="1">
      <c r="B118" s="36"/>
      <c r="C118" s="30" t="s">
        <v>33</v>
      </c>
      <c r="D118" s="37"/>
      <c r="E118" s="37"/>
      <c r="F118" s="25" t="str">
        <f>IF(E18="","",E18)</f>
        <v>Vyplň údaj</v>
      </c>
      <c r="G118" s="37"/>
      <c r="H118" s="37"/>
      <c r="I118" s="140" t="s">
        <v>37</v>
      </c>
      <c r="J118" s="34" t="str">
        <f>E24</f>
        <v xml:space="preserve"> </v>
      </c>
      <c r="K118" s="37"/>
      <c r="L118" s="41"/>
    </row>
    <row r="119" s="1" customFormat="1" ht="10.32" customHeight="1">
      <c r="B119" s="36"/>
      <c r="C119" s="37"/>
      <c r="D119" s="37"/>
      <c r="E119" s="37"/>
      <c r="F119" s="37"/>
      <c r="G119" s="37"/>
      <c r="H119" s="37"/>
      <c r="I119" s="137"/>
      <c r="J119" s="37"/>
      <c r="K119" s="37"/>
      <c r="L119" s="41"/>
    </row>
    <row r="120" s="10" customFormat="1" ht="29.28" customHeight="1">
      <c r="B120" s="195"/>
      <c r="C120" s="196" t="s">
        <v>113</v>
      </c>
      <c r="D120" s="197" t="s">
        <v>65</v>
      </c>
      <c r="E120" s="197" t="s">
        <v>61</v>
      </c>
      <c r="F120" s="197" t="s">
        <v>62</v>
      </c>
      <c r="G120" s="197" t="s">
        <v>114</v>
      </c>
      <c r="H120" s="197" t="s">
        <v>115</v>
      </c>
      <c r="I120" s="198" t="s">
        <v>116</v>
      </c>
      <c r="J120" s="199" t="s">
        <v>104</v>
      </c>
      <c r="K120" s="200" t="s">
        <v>117</v>
      </c>
      <c r="L120" s="201"/>
      <c r="M120" s="93" t="s">
        <v>1</v>
      </c>
      <c r="N120" s="94" t="s">
        <v>44</v>
      </c>
      <c r="O120" s="94" t="s">
        <v>118</v>
      </c>
      <c r="P120" s="94" t="s">
        <v>119</v>
      </c>
      <c r="Q120" s="94" t="s">
        <v>120</v>
      </c>
      <c r="R120" s="94" t="s">
        <v>121</v>
      </c>
      <c r="S120" s="94" t="s">
        <v>122</v>
      </c>
      <c r="T120" s="95" t="s">
        <v>123</v>
      </c>
    </row>
    <row r="121" s="1" customFormat="1" ht="22.8" customHeight="1">
      <c r="B121" s="36"/>
      <c r="C121" s="100" t="s">
        <v>124</v>
      </c>
      <c r="D121" s="37"/>
      <c r="E121" s="37"/>
      <c r="F121" s="37"/>
      <c r="G121" s="37"/>
      <c r="H121" s="37"/>
      <c r="I121" s="137"/>
      <c r="J121" s="202">
        <f>BK121</f>
        <v>0</v>
      </c>
      <c r="K121" s="37"/>
      <c r="L121" s="41"/>
      <c r="M121" s="96"/>
      <c r="N121" s="97"/>
      <c r="O121" s="97"/>
      <c r="P121" s="203">
        <f>P122</f>
        <v>0</v>
      </c>
      <c r="Q121" s="97"/>
      <c r="R121" s="203">
        <f>R122</f>
        <v>0</v>
      </c>
      <c r="S121" s="97"/>
      <c r="T121" s="204">
        <f>T122</f>
        <v>0</v>
      </c>
      <c r="AT121" s="15" t="s">
        <v>79</v>
      </c>
      <c r="AU121" s="15" t="s">
        <v>106</v>
      </c>
      <c r="BK121" s="205">
        <f>BK122</f>
        <v>0</v>
      </c>
    </row>
    <row r="122" s="11" customFormat="1" ht="25.92" customHeight="1">
      <c r="B122" s="206"/>
      <c r="C122" s="207"/>
      <c r="D122" s="208" t="s">
        <v>79</v>
      </c>
      <c r="E122" s="209" t="s">
        <v>125</v>
      </c>
      <c r="F122" s="209" t="s">
        <v>126</v>
      </c>
      <c r="G122" s="207"/>
      <c r="H122" s="207"/>
      <c r="I122" s="210"/>
      <c r="J122" s="211">
        <f>BK122</f>
        <v>0</v>
      </c>
      <c r="K122" s="207"/>
      <c r="L122" s="212"/>
      <c r="M122" s="213"/>
      <c r="N122" s="214"/>
      <c r="O122" s="214"/>
      <c r="P122" s="215">
        <f>P123+P124+P125+P130+P141+P146</f>
        <v>0</v>
      </c>
      <c r="Q122" s="214"/>
      <c r="R122" s="215">
        <f>R123+R124+R125+R130+R141+R146</f>
        <v>0</v>
      </c>
      <c r="S122" s="214"/>
      <c r="T122" s="216">
        <f>T123+T124+T125+T130+T141+T146</f>
        <v>0</v>
      </c>
      <c r="AR122" s="217" t="s">
        <v>127</v>
      </c>
      <c r="AT122" s="218" t="s">
        <v>79</v>
      </c>
      <c r="AU122" s="218" t="s">
        <v>80</v>
      </c>
      <c r="AY122" s="217" t="s">
        <v>128</v>
      </c>
      <c r="BK122" s="219">
        <f>BK123+BK124+BK125+BK130+BK141+BK146</f>
        <v>0</v>
      </c>
    </row>
    <row r="123" s="1" customFormat="1" ht="24" customHeight="1">
      <c r="B123" s="36"/>
      <c r="C123" s="220" t="s">
        <v>21</v>
      </c>
      <c r="D123" s="220" t="s">
        <v>129</v>
      </c>
      <c r="E123" s="221" t="s">
        <v>130</v>
      </c>
      <c r="F123" s="222" t="s">
        <v>131</v>
      </c>
      <c r="G123" s="223" t="s">
        <v>132</v>
      </c>
      <c r="H123" s="224">
        <v>1</v>
      </c>
      <c r="I123" s="225"/>
      <c r="J123" s="226">
        <f>ROUND(I123*H123,2)</f>
        <v>0</v>
      </c>
      <c r="K123" s="222" t="s">
        <v>1</v>
      </c>
      <c r="L123" s="41"/>
      <c r="M123" s="227" t="s">
        <v>1</v>
      </c>
      <c r="N123" s="228" t="s">
        <v>45</v>
      </c>
      <c r="O123" s="84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AR123" s="231" t="s">
        <v>133</v>
      </c>
      <c r="AT123" s="231" t="s">
        <v>129</v>
      </c>
      <c r="AU123" s="231" t="s">
        <v>21</v>
      </c>
      <c r="AY123" s="15" t="s">
        <v>128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5" t="s">
        <v>21</v>
      </c>
      <c r="BK123" s="232">
        <f>ROUND(I123*H123,2)</f>
        <v>0</v>
      </c>
      <c r="BL123" s="15" t="s">
        <v>133</v>
      </c>
      <c r="BM123" s="231" t="s">
        <v>134</v>
      </c>
    </row>
    <row r="124" s="1" customFormat="1">
      <c r="B124" s="36"/>
      <c r="C124" s="37"/>
      <c r="D124" s="233" t="s">
        <v>135</v>
      </c>
      <c r="E124" s="37"/>
      <c r="F124" s="234" t="s">
        <v>136</v>
      </c>
      <c r="G124" s="37"/>
      <c r="H124" s="37"/>
      <c r="I124" s="137"/>
      <c r="J124" s="37"/>
      <c r="K124" s="37"/>
      <c r="L124" s="41"/>
      <c r="M124" s="235"/>
      <c r="N124" s="84"/>
      <c r="O124" s="84"/>
      <c r="P124" s="84"/>
      <c r="Q124" s="84"/>
      <c r="R124" s="84"/>
      <c r="S124" s="84"/>
      <c r="T124" s="85"/>
      <c r="AT124" s="15" t="s">
        <v>135</v>
      </c>
      <c r="AU124" s="15" t="s">
        <v>21</v>
      </c>
    </row>
    <row r="125" s="11" customFormat="1" ht="22.8" customHeight="1">
      <c r="B125" s="206"/>
      <c r="C125" s="207"/>
      <c r="D125" s="208" t="s">
        <v>79</v>
      </c>
      <c r="E125" s="236" t="s">
        <v>137</v>
      </c>
      <c r="F125" s="236" t="s">
        <v>138</v>
      </c>
      <c r="G125" s="207"/>
      <c r="H125" s="207"/>
      <c r="I125" s="210"/>
      <c r="J125" s="237">
        <f>BK125</f>
        <v>0</v>
      </c>
      <c r="K125" s="207"/>
      <c r="L125" s="212"/>
      <c r="M125" s="213"/>
      <c r="N125" s="214"/>
      <c r="O125" s="214"/>
      <c r="P125" s="215">
        <f>SUM(P126:P129)</f>
        <v>0</v>
      </c>
      <c r="Q125" s="214"/>
      <c r="R125" s="215">
        <f>SUM(R126:R129)</f>
        <v>0</v>
      </c>
      <c r="S125" s="214"/>
      <c r="T125" s="216">
        <f>SUM(T126:T129)</f>
        <v>0</v>
      </c>
      <c r="AR125" s="217" t="s">
        <v>127</v>
      </c>
      <c r="AT125" s="218" t="s">
        <v>79</v>
      </c>
      <c r="AU125" s="218" t="s">
        <v>21</v>
      </c>
      <c r="AY125" s="217" t="s">
        <v>128</v>
      </c>
      <c r="BK125" s="219">
        <f>SUM(BK126:BK129)</f>
        <v>0</v>
      </c>
    </row>
    <row r="126" s="1" customFormat="1" ht="16.5" customHeight="1">
      <c r="B126" s="36"/>
      <c r="C126" s="220" t="s">
        <v>89</v>
      </c>
      <c r="D126" s="220" t="s">
        <v>129</v>
      </c>
      <c r="E126" s="221" t="s">
        <v>139</v>
      </c>
      <c r="F126" s="222" t="s">
        <v>140</v>
      </c>
      <c r="G126" s="223" t="s">
        <v>132</v>
      </c>
      <c r="H126" s="224">
        <v>1</v>
      </c>
      <c r="I126" s="225"/>
      <c r="J126" s="226">
        <f>ROUND(I126*H126,2)</f>
        <v>0</v>
      </c>
      <c r="K126" s="222" t="s">
        <v>141</v>
      </c>
      <c r="L126" s="41"/>
      <c r="M126" s="227" t="s">
        <v>1</v>
      </c>
      <c r="N126" s="228" t="s">
        <v>45</v>
      </c>
      <c r="O126" s="84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AR126" s="231" t="s">
        <v>133</v>
      </c>
      <c r="AT126" s="231" t="s">
        <v>129</v>
      </c>
      <c r="AU126" s="231" t="s">
        <v>89</v>
      </c>
      <c r="AY126" s="15" t="s">
        <v>128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5" t="s">
        <v>21</v>
      </c>
      <c r="BK126" s="232">
        <f>ROUND(I126*H126,2)</f>
        <v>0</v>
      </c>
      <c r="BL126" s="15" t="s">
        <v>133</v>
      </c>
      <c r="BM126" s="231" t="s">
        <v>142</v>
      </c>
    </row>
    <row r="127" s="1" customFormat="1">
      <c r="B127" s="36"/>
      <c r="C127" s="37"/>
      <c r="D127" s="233" t="s">
        <v>135</v>
      </c>
      <c r="E127" s="37"/>
      <c r="F127" s="234" t="s">
        <v>143</v>
      </c>
      <c r="G127" s="37"/>
      <c r="H127" s="37"/>
      <c r="I127" s="137"/>
      <c r="J127" s="37"/>
      <c r="K127" s="37"/>
      <c r="L127" s="41"/>
      <c r="M127" s="235"/>
      <c r="N127" s="84"/>
      <c r="O127" s="84"/>
      <c r="P127" s="84"/>
      <c r="Q127" s="84"/>
      <c r="R127" s="84"/>
      <c r="S127" s="84"/>
      <c r="T127" s="85"/>
      <c r="AT127" s="15" t="s">
        <v>135</v>
      </c>
      <c r="AU127" s="15" t="s">
        <v>89</v>
      </c>
    </row>
    <row r="128" s="1" customFormat="1" ht="16.5" customHeight="1">
      <c r="B128" s="36"/>
      <c r="C128" s="220" t="s">
        <v>144</v>
      </c>
      <c r="D128" s="220" t="s">
        <v>129</v>
      </c>
      <c r="E128" s="221" t="s">
        <v>145</v>
      </c>
      <c r="F128" s="222" t="s">
        <v>146</v>
      </c>
      <c r="G128" s="223" t="s">
        <v>132</v>
      </c>
      <c r="H128" s="224">
        <v>1</v>
      </c>
      <c r="I128" s="225"/>
      <c r="J128" s="226">
        <f>ROUND(I128*H128,2)</f>
        <v>0</v>
      </c>
      <c r="K128" s="222" t="s">
        <v>141</v>
      </c>
      <c r="L128" s="41"/>
      <c r="M128" s="227" t="s">
        <v>1</v>
      </c>
      <c r="N128" s="228" t="s">
        <v>45</v>
      </c>
      <c r="O128" s="84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AR128" s="231" t="s">
        <v>133</v>
      </c>
      <c r="AT128" s="231" t="s">
        <v>129</v>
      </c>
      <c r="AU128" s="231" t="s">
        <v>89</v>
      </c>
      <c r="AY128" s="15" t="s">
        <v>128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5" t="s">
        <v>21</v>
      </c>
      <c r="BK128" s="232">
        <f>ROUND(I128*H128,2)</f>
        <v>0</v>
      </c>
      <c r="BL128" s="15" t="s">
        <v>133</v>
      </c>
      <c r="BM128" s="231" t="s">
        <v>147</v>
      </c>
    </row>
    <row r="129" s="1" customFormat="1">
      <c r="B129" s="36"/>
      <c r="C129" s="37"/>
      <c r="D129" s="233" t="s">
        <v>135</v>
      </c>
      <c r="E129" s="37"/>
      <c r="F129" s="234" t="s">
        <v>148</v>
      </c>
      <c r="G129" s="37"/>
      <c r="H129" s="37"/>
      <c r="I129" s="137"/>
      <c r="J129" s="37"/>
      <c r="K129" s="37"/>
      <c r="L129" s="41"/>
      <c r="M129" s="235"/>
      <c r="N129" s="84"/>
      <c r="O129" s="84"/>
      <c r="P129" s="84"/>
      <c r="Q129" s="84"/>
      <c r="R129" s="84"/>
      <c r="S129" s="84"/>
      <c r="T129" s="85"/>
      <c r="AT129" s="15" t="s">
        <v>135</v>
      </c>
      <c r="AU129" s="15" t="s">
        <v>89</v>
      </c>
    </row>
    <row r="130" s="11" customFormat="1" ht="22.8" customHeight="1">
      <c r="B130" s="206"/>
      <c r="C130" s="207"/>
      <c r="D130" s="208" t="s">
        <v>79</v>
      </c>
      <c r="E130" s="236" t="s">
        <v>149</v>
      </c>
      <c r="F130" s="236" t="s">
        <v>150</v>
      </c>
      <c r="G130" s="207"/>
      <c r="H130" s="207"/>
      <c r="I130" s="210"/>
      <c r="J130" s="237">
        <f>BK130</f>
        <v>0</v>
      </c>
      <c r="K130" s="207"/>
      <c r="L130" s="212"/>
      <c r="M130" s="213"/>
      <c r="N130" s="214"/>
      <c r="O130" s="214"/>
      <c r="P130" s="215">
        <f>SUM(P131:P140)</f>
        <v>0</v>
      </c>
      <c r="Q130" s="214"/>
      <c r="R130" s="215">
        <f>SUM(R131:R140)</f>
        <v>0</v>
      </c>
      <c r="S130" s="214"/>
      <c r="T130" s="216">
        <f>SUM(T131:T140)</f>
        <v>0</v>
      </c>
      <c r="AR130" s="217" t="s">
        <v>127</v>
      </c>
      <c r="AT130" s="218" t="s">
        <v>79</v>
      </c>
      <c r="AU130" s="218" t="s">
        <v>21</v>
      </c>
      <c r="AY130" s="217" t="s">
        <v>128</v>
      </c>
      <c r="BK130" s="219">
        <f>SUM(BK131:BK140)</f>
        <v>0</v>
      </c>
    </row>
    <row r="131" s="1" customFormat="1" ht="16.5" customHeight="1">
      <c r="B131" s="36"/>
      <c r="C131" s="220" t="s">
        <v>151</v>
      </c>
      <c r="D131" s="220" t="s">
        <v>129</v>
      </c>
      <c r="E131" s="221" t="s">
        <v>152</v>
      </c>
      <c r="F131" s="222" t="s">
        <v>150</v>
      </c>
      <c r="G131" s="223" t="s">
        <v>132</v>
      </c>
      <c r="H131" s="224">
        <v>1</v>
      </c>
      <c r="I131" s="225"/>
      <c r="J131" s="226">
        <f>ROUND(I131*H131,2)</f>
        <v>0</v>
      </c>
      <c r="K131" s="222" t="s">
        <v>141</v>
      </c>
      <c r="L131" s="41"/>
      <c r="M131" s="227" t="s">
        <v>1</v>
      </c>
      <c r="N131" s="228" t="s">
        <v>45</v>
      </c>
      <c r="O131" s="84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31" t="s">
        <v>133</v>
      </c>
      <c r="AT131" s="231" t="s">
        <v>129</v>
      </c>
      <c r="AU131" s="231" t="s">
        <v>89</v>
      </c>
      <c r="AY131" s="15" t="s">
        <v>128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5" t="s">
        <v>21</v>
      </c>
      <c r="BK131" s="232">
        <f>ROUND(I131*H131,2)</f>
        <v>0</v>
      </c>
      <c r="BL131" s="15" t="s">
        <v>133</v>
      </c>
      <c r="BM131" s="231" t="s">
        <v>153</v>
      </c>
    </row>
    <row r="132" s="1" customFormat="1">
      <c r="B132" s="36"/>
      <c r="C132" s="37"/>
      <c r="D132" s="233" t="s">
        <v>135</v>
      </c>
      <c r="E132" s="37"/>
      <c r="F132" s="234" t="s">
        <v>154</v>
      </c>
      <c r="G132" s="37"/>
      <c r="H132" s="37"/>
      <c r="I132" s="137"/>
      <c r="J132" s="37"/>
      <c r="K132" s="37"/>
      <c r="L132" s="41"/>
      <c r="M132" s="235"/>
      <c r="N132" s="84"/>
      <c r="O132" s="84"/>
      <c r="P132" s="84"/>
      <c r="Q132" s="84"/>
      <c r="R132" s="84"/>
      <c r="S132" s="84"/>
      <c r="T132" s="85"/>
      <c r="AT132" s="15" t="s">
        <v>135</v>
      </c>
      <c r="AU132" s="15" t="s">
        <v>89</v>
      </c>
    </row>
    <row r="133" s="1" customFormat="1" ht="16.5" customHeight="1">
      <c r="B133" s="36"/>
      <c r="C133" s="220" t="s">
        <v>127</v>
      </c>
      <c r="D133" s="220" t="s">
        <v>129</v>
      </c>
      <c r="E133" s="221" t="s">
        <v>155</v>
      </c>
      <c r="F133" s="222" t="s">
        <v>156</v>
      </c>
      <c r="G133" s="223" t="s">
        <v>132</v>
      </c>
      <c r="H133" s="224">
        <v>1</v>
      </c>
      <c r="I133" s="225"/>
      <c r="J133" s="226">
        <f>ROUND(I133*H133,2)</f>
        <v>0</v>
      </c>
      <c r="K133" s="222" t="s">
        <v>141</v>
      </c>
      <c r="L133" s="41"/>
      <c r="M133" s="227" t="s">
        <v>1</v>
      </c>
      <c r="N133" s="228" t="s">
        <v>45</v>
      </c>
      <c r="O133" s="84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AR133" s="231" t="s">
        <v>133</v>
      </c>
      <c r="AT133" s="231" t="s">
        <v>129</v>
      </c>
      <c r="AU133" s="231" t="s">
        <v>89</v>
      </c>
      <c r="AY133" s="15" t="s">
        <v>128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5" t="s">
        <v>21</v>
      </c>
      <c r="BK133" s="232">
        <f>ROUND(I133*H133,2)</f>
        <v>0</v>
      </c>
      <c r="BL133" s="15" t="s">
        <v>133</v>
      </c>
      <c r="BM133" s="231" t="s">
        <v>157</v>
      </c>
    </row>
    <row r="134" s="1" customFormat="1">
      <c r="B134" s="36"/>
      <c r="C134" s="37"/>
      <c r="D134" s="233" t="s">
        <v>135</v>
      </c>
      <c r="E134" s="37"/>
      <c r="F134" s="234" t="s">
        <v>158</v>
      </c>
      <c r="G134" s="37"/>
      <c r="H134" s="37"/>
      <c r="I134" s="137"/>
      <c r="J134" s="37"/>
      <c r="K134" s="37"/>
      <c r="L134" s="41"/>
      <c r="M134" s="235"/>
      <c r="N134" s="84"/>
      <c r="O134" s="84"/>
      <c r="P134" s="84"/>
      <c r="Q134" s="84"/>
      <c r="R134" s="84"/>
      <c r="S134" s="84"/>
      <c r="T134" s="85"/>
      <c r="AT134" s="15" t="s">
        <v>135</v>
      </c>
      <c r="AU134" s="15" t="s">
        <v>89</v>
      </c>
    </row>
    <row r="135" s="1" customFormat="1" ht="16.5" customHeight="1">
      <c r="B135" s="36"/>
      <c r="C135" s="220" t="s">
        <v>159</v>
      </c>
      <c r="D135" s="220" t="s">
        <v>129</v>
      </c>
      <c r="E135" s="221" t="s">
        <v>160</v>
      </c>
      <c r="F135" s="222" t="s">
        <v>161</v>
      </c>
      <c r="G135" s="223" t="s">
        <v>132</v>
      </c>
      <c r="H135" s="224">
        <v>1</v>
      </c>
      <c r="I135" s="225"/>
      <c r="J135" s="226">
        <f>ROUND(I135*H135,2)</f>
        <v>0</v>
      </c>
      <c r="K135" s="222" t="s">
        <v>141</v>
      </c>
      <c r="L135" s="41"/>
      <c r="M135" s="227" t="s">
        <v>1</v>
      </c>
      <c r="N135" s="228" t="s">
        <v>45</v>
      </c>
      <c r="O135" s="84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AR135" s="231" t="s">
        <v>133</v>
      </c>
      <c r="AT135" s="231" t="s">
        <v>129</v>
      </c>
      <c r="AU135" s="231" t="s">
        <v>89</v>
      </c>
      <c r="AY135" s="15" t="s">
        <v>128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5" t="s">
        <v>21</v>
      </c>
      <c r="BK135" s="232">
        <f>ROUND(I135*H135,2)</f>
        <v>0</v>
      </c>
      <c r="BL135" s="15" t="s">
        <v>133</v>
      </c>
      <c r="BM135" s="231" t="s">
        <v>162</v>
      </c>
    </row>
    <row r="136" s="1" customFormat="1">
      <c r="B136" s="36"/>
      <c r="C136" s="37"/>
      <c r="D136" s="233" t="s">
        <v>135</v>
      </c>
      <c r="E136" s="37"/>
      <c r="F136" s="234" t="s">
        <v>163</v>
      </c>
      <c r="G136" s="37"/>
      <c r="H136" s="37"/>
      <c r="I136" s="137"/>
      <c r="J136" s="37"/>
      <c r="K136" s="37"/>
      <c r="L136" s="41"/>
      <c r="M136" s="235"/>
      <c r="N136" s="84"/>
      <c r="O136" s="84"/>
      <c r="P136" s="84"/>
      <c r="Q136" s="84"/>
      <c r="R136" s="84"/>
      <c r="S136" s="84"/>
      <c r="T136" s="85"/>
      <c r="AT136" s="15" t="s">
        <v>135</v>
      </c>
      <c r="AU136" s="15" t="s">
        <v>89</v>
      </c>
    </row>
    <row r="137" s="1" customFormat="1" ht="16.5" customHeight="1">
      <c r="B137" s="36"/>
      <c r="C137" s="220" t="s">
        <v>164</v>
      </c>
      <c r="D137" s="220" t="s">
        <v>129</v>
      </c>
      <c r="E137" s="221" t="s">
        <v>165</v>
      </c>
      <c r="F137" s="222" t="s">
        <v>166</v>
      </c>
      <c r="G137" s="223" t="s">
        <v>132</v>
      </c>
      <c r="H137" s="224">
        <v>1</v>
      </c>
      <c r="I137" s="225"/>
      <c r="J137" s="226">
        <f>ROUND(I137*H137,2)</f>
        <v>0</v>
      </c>
      <c r="K137" s="222" t="s">
        <v>141</v>
      </c>
      <c r="L137" s="41"/>
      <c r="M137" s="227" t="s">
        <v>1</v>
      </c>
      <c r="N137" s="228" t="s">
        <v>45</v>
      </c>
      <c r="O137" s="84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AR137" s="231" t="s">
        <v>133</v>
      </c>
      <c r="AT137" s="231" t="s">
        <v>129</v>
      </c>
      <c r="AU137" s="231" t="s">
        <v>89</v>
      </c>
      <c r="AY137" s="15" t="s">
        <v>128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5" t="s">
        <v>21</v>
      </c>
      <c r="BK137" s="232">
        <f>ROUND(I137*H137,2)</f>
        <v>0</v>
      </c>
      <c r="BL137" s="15" t="s">
        <v>133</v>
      </c>
      <c r="BM137" s="231" t="s">
        <v>167</v>
      </c>
    </row>
    <row r="138" s="1" customFormat="1">
      <c r="B138" s="36"/>
      <c r="C138" s="37"/>
      <c r="D138" s="233" t="s">
        <v>135</v>
      </c>
      <c r="E138" s="37"/>
      <c r="F138" s="234" t="s">
        <v>168</v>
      </c>
      <c r="G138" s="37"/>
      <c r="H138" s="37"/>
      <c r="I138" s="137"/>
      <c r="J138" s="37"/>
      <c r="K138" s="37"/>
      <c r="L138" s="41"/>
      <c r="M138" s="235"/>
      <c r="N138" s="84"/>
      <c r="O138" s="84"/>
      <c r="P138" s="84"/>
      <c r="Q138" s="84"/>
      <c r="R138" s="84"/>
      <c r="S138" s="84"/>
      <c r="T138" s="85"/>
      <c r="AT138" s="15" t="s">
        <v>135</v>
      </c>
      <c r="AU138" s="15" t="s">
        <v>89</v>
      </c>
    </row>
    <row r="139" s="1" customFormat="1" ht="16.5" customHeight="1">
      <c r="B139" s="36"/>
      <c r="C139" s="220" t="s">
        <v>169</v>
      </c>
      <c r="D139" s="220" t="s">
        <v>129</v>
      </c>
      <c r="E139" s="221" t="s">
        <v>170</v>
      </c>
      <c r="F139" s="222" t="s">
        <v>171</v>
      </c>
      <c r="G139" s="223" t="s">
        <v>132</v>
      </c>
      <c r="H139" s="224">
        <v>1</v>
      </c>
      <c r="I139" s="225"/>
      <c r="J139" s="226">
        <f>ROUND(I139*H139,2)</f>
        <v>0</v>
      </c>
      <c r="K139" s="222" t="s">
        <v>141</v>
      </c>
      <c r="L139" s="41"/>
      <c r="M139" s="227" t="s">
        <v>1</v>
      </c>
      <c r="N139" s="228" t="s">
        <v>45</v>
      </c>
      <c r="O139" s="84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AR139" s="231" t="s">
        <v>133</v>
      </c>
      <c r="AT139" s="231" t="s">
        <v>129</v>
      </c>
      <c r="AU139" s="231" t="s">
        <v>89</v>
      </c>
      <c r="AY139" s="15" t="s">
        <v>128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5" t="s">
        <v>21</v>
      </c>
      <c r="BK139" s="232">
        <f>ROUND(I139*H139,2)</f>
        <v>0</v>
      </c>
      <c r="BL139" s="15" t="s">
        <v>133</v>
      </c>
      <c r="BM139" s="231" t="s">
        <v>172</v>
      </c>
    </row>
    <row r="140" s="1" customFormat="1">
      <c r="B140" s="36"/>
      <c r="C140" s="37"/>
      <c r="D140" s="233" t="s">
        <v>135</v>
      </c>
      <c r="E140" s="37"/>
      <c r="F140" s="234" t="s">
        <v>173</v>
      </c>
      <c r="G140" s="37"/>
      <c r="H140" s="37"/>
      <c r="I140" s="137"/>
      <c r="J140" s="37"/>
      <c r="K140" s="37"/>
      <c r="L140" s="41"/>
      <c r="M140" s="235"/>
      <c r="N140" s="84"/>
      <c r="O140" s="84"/>
      <c r="P140" s="84"/>
      <c r="Q140" s="84"/>
      <c r="R140" s="84"/>
      <c r="S140" s="84"/>
      <c r="T140" s="85"/>
      <c r="AT140" s="15" t="s">
        <v>135</v>
      </c>
      <c r="AU140" s="15" t="s">
        <v>89</v>
      </c>
    </row>
    <row r="141" s="11" customFormat="1" ht="22.8" customHeight="1">
      <c r="B141" s="206"/>
      <c r="C141" s="207"/>
      <c r="D141" s="208" t="s">
        <v>79</v>
      </c>
      <c r="E141" s="236" t="s">
        <v>174</v>
      </c>
      <c r="F141" s="236" t="s">
        <v>175</v>
      </c>
      <c r="G141" s="207"/>
      <c r="H141" s="207"/>
      <c r="I141" s="210"/>
      <c r="J141" s="237">
        <f>BK141</f>
        <v>0</v>
      </c>
      <c r="K141" s="207"/>
      <c r="L141" s="212"/>
      <c r="M141" s="213"/>
      <c r="N141" s="214"/>
      <c r="O141" s="214"/>
      <c r="P141" s="215">
        <f>SUM(P142:P145)</f>
        <v>0</v>
      </c>
      <c r="Q141" s="214"/>
      <c r="R141" s="215">
        <f>SUM(R142:R145)</f>
        <v>0</v>
      </c>
      <c r="S141" s="214"/>
      <c r="T141" s="216">
        <f>SUM(T142:T145)</f>
        <v>0</v>
      </c>
      <c r="AR141" s="217" t="s">
        <v>127</v>
      </c>
      <c r="AT141" s="218" t="s">
        <v>79</v>
      </c>
      <c r="AU141" s="218" t="s">
        <v>21</v>
      </c>
      <c r="AY141" s="217" t="s">
        <v>128</v>
      </c>
      <c r="BK141" s="219">
        <f>SUM(BK142:BK145)</f>
        <v>0</v>
      </c>
    </row>
    <row r="142" s="1" customFormat="1" ht="16.5" customHeight="1">
      <c r="B142" s="36"/>
      <c r="C142" s="220" t="s">
        <v>176</v>
      </c>
      <c r="D142" s="220" t="s">
        <v>129</v>
      </c>
      <c r="E142" s="221" t="s">
        <v>177</v>
      </c>
      <c r="F142" s="222" t="s">
        <v>178</v>
      </c>
      <c r="G142" s="223" t="s">
        <v>132</v>
      </c>
      <c r="H142" s="224">
        <v>1</v>
      </c>
      <c r="I142" s="225"/>
      <c r="J142" s="226">
        <f>ROUND(I142*H142,2)</f>
        <v>0</v>
      </c>
      <c r="K142" s="222" t="s">
        <v>141</v>
      </c>
      <c r="L142" s="41"/>
      <c r="M142" s="227" t="s">
        <v>1</v>
      </c>
      <c r="N142" s="228" t="s">
        <v>45</v>
      </c>
      <c r="O142" s="84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AR142" s="231" t="s">
        <v>133</v>
      </c>
      <c r="AT142" s="231" t="s">
        <v>129</v>
      </c>
      <c r="AU142" s="231" t="s">
        <v>89</v>
      </c>
      <c r="AY142" s="15" t="s">
        <v>128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5" t="s">
        <v>21</v>
      </c>
      <c r="BK142" s="232">
        <f>ROUND(I142*H142,2)</f>
        <v>0</v>
      </c>
      <c r="BL142" s="15" t="s">
        <v>133</v>
      </c>
      <c r="BM142" s="231" t="s">
        <v>179</v>
      </c>
    </row>
    <row r="143" s="1" customFormat="1">
      <c r="B143" s="36"/>
      <c r="C143" s="37"/>
      <c r="D143" s="233" t="s">
        <v>135</v>
      </c>
      <c r="E143" s="37"/>
      <c r="F143" s="234" t="s">
        <v>180</v>
      </c>
      <c r="G143" s="37"/>
      <c r="H143" s="37"/>
      <c r="I143" s="137"/>
      <c r="J143" s="37"/>
      <c r="K143" s="37"/>
      <c r="L143" s="41"/>
      <c r="M143" s="235"/>
      <c r="N143" s="84"/>
      <c r="O143" s="84"/>
      <c r="P143" s="84"/>
      <c r="Q143" s="84"/>
      <c r="R143" s="84"/>
      <c r="S143" s="84"/>
      <c r="T143" s="85"/>
      <c r="AT143" s="15" t="s">
        <v>135</v>
      </c>
      <c r="AU143" s="15" t="s">
        <v>89</v>
      </c>
    </row>
    <row r="144" s="1" customFormat="1" ht="16.5" customHeight="1">
      <c r="B144" s="36"/>
      <c r="C144" s="220" t="s">
        <v>26</v>
      </c>
      <c r="D144" s="220" t="s">
        <v>129</v>
      </c>
      <c r="E144" s="221" t="s">
        <v>181</v>
      </c>
      <c r="F144" s="222" t="s">
        <v>182</v>
      </c>
      <c r="G144" s="223" t="s">
        <v>183</v>
      </c>
      <c r="H144" s="224">
        <v>1</v>
      </c>
      <c r="I144" s="225"/>
      <c r="J144" s="226">
        <f>ROUND(I144*H144,2)</f>
        <v>0</v>
      </c>
      <c r="K144" s="222" t="s">
        <v>1</v>
      </c>
      <c r="L144" s="41"/>
      <c r="M144" s="227" t="s">
        <v>1</v>
      </c>
      <c r="N144" s="228" t="s">
        <v>45</v>
      </c>
      <c r="O144" s="84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AR144" s="231" t="s">
        <v>133</v>
      </c>
      <c r="AT144" s="231" t="s">
        <v>129</v>
      </c>
      <c r="AU144" s="231" t="s">
        <v>89</v>
      </c>
      <c r="AY144" s="15" t="s">
        <v>128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5" t="s">
        <v>21</v>
      </c>
      <c r="BK144" s="232">
        <f>ROUND(I144*H144,2)</f>
        <v>0</v>
      </c>
      <c r="BL144" s="15" t="s">
        <v>133</v>
      </c>
      <c r="BM144" s="231" t="s">
        <v>184</v>
      </c>
    </row>
    <row r="145" s="1" customFormat="1">
      <c r="B145" s="36"/>
      <c r="C145" s="37"/>
      <c r="D145" s="233" t="s">
        <v>135</v>
      </c>
      <c r="E145" s="37"/>
      <c r="F145" s="234" t="s">
        <v>185</v>
      </c>
      <c r="G145" s="37"/>
      <c r="H145" s="37"/>
      <c r="I145" s="137"/>
      <c r="J145" s="37"/>
      <c r="K145" s="37"/>
      <c r="L145" s="41"/>
      <c r="M145" s="235"/>
      <c r="N145" s="84"/>
      <c r="O145" s="84"/>
      <c r="P145" s="84"/>
      <c r="Q145" s="84"/>
      <c r="R145" s="84"/>
      <c r="S145" s="84"/>
      <c r="T145" s="85"/>
      <c r="AT145" s="15" t="s">
        <v>135</v>
      </c>
      <c r="AU145" s="15" t="s">
        <v>89</v>
      </c>
    </row>
    <row r="146" s="11" customFormat="1" ht="22.8" customHeight="1">
      <c r="B146" s="206"/>
      <c r="C146" s="207"/>
      <c r="D146" s="208" t="s">
        <v>79</v>
      </c>
      <c r="E146" s="236" t="s">
        <v>186</v>
      </c>
      <c r="F146" s="236" t="s">
        <v>187</v>
      </c>
      <c r="G146" s="207"/>
      <c r="H146" s="207"/>
      <c r="I146" s="210"/>
      <c r="J146" s="237">
        <f>BK146</f>
        <v>0</v>
      </c>
      <c r="K146" s="207"/>
      <c r="L146" s="212"/>
      <c r="M146" s="213"/>
      <c r="N146" s="214"/>
      <c r="O146" s="214"/>
      <c r="P146" s="215">
        <f>SUM(P147:P150)</f>
        <v>0</v>
      </c>
      <c r="Q146" s="214"/>
      <c r="R146" s="215">
        <f>SUM(R147:R150)</f>
        <v>0</v>
      </c>
      <c r="S146" s="214"/>
      <c r="T146" s="216">
        <f>SUM(T147:T150)</f>
        <v>0</v>
      </c>
      <c r="AR146" s="217" t="s">
        <v>127</v>
      </c>
      <c r="AT146" s="218" t="s">
        <v>79</v>
      </c>
      <c r="AU146" s="218" t="s">
        <v>21</v>
      </c>
      <c r="AY146" s="217" t="s">
        <v>128</v>
      </c>
      <c r="BK146" s="219">
        <f>SUM(BK147:BK150)</f>
        <v>0</v>
      </c>
    </row>
    <row r="147" s="1" customFormat="1" ht="16.5" customHeight="1">
      <c r="B147" s="36"/>
      <c r="C147" s="220" t="s">
        <v>188</v>
      </c>
      <c r="D147" s="220" t="s">
        <v>129</v>
      </c>
      <c r="E147" s="221" t="s">
        <v>189</v>
      </c>
      <c r="F147" s="222" t="s">
        <v>190</v>
      </c>
      <c r="G147" s="223" t="s">
        <v>132</v>
      </c>
      <c r="H147" s="224">
        <v>1</v>
      </c>
      <c r="I147" s="225"/>
      <c r="J147" s="226">
        <f>ROUND(I147*H147,2)</f>
        <v>0</v>
      </c>
      <c r="K147" s="222" t="s">
        <v>141</v>
      </c>
      <c r="L147" s="41"/>
      <c r="M147" s="227" t="s">
        <v>1</v>
      </c>
      <c r="N147" s="228" t="s">
        <v>45</v>
      </c>
      <c r="O147" s="84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AR147" s="231" t="s">
        <v>133</v>
      </c>
      <c r="AT147" s="231" t="s">
        <v>129</v>
      </c>
      <c r="AU147" s="231" t="s">
        <v>89</v>
      </c>
      <c r="AY147" s="15" t="s">
        <v>128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5" t="s">
        <v>21</v>
      </c>
      <c r="BK147" s="232">
        <f>ROUND(I147*H147,2)</f>
        <v>0</v>
      </c>
      <c r="BL147" s="15" t="s">
        <v>133</v>
      </c>
      <c r="BM147" s="231" t="s">
        <v>191</v>
      </c>
    </row>
    <row r="148" s="1" customFormat="1">
      <c r="B148" s="36"/>
      <c r="C148" s="37"/>
      <c r="D148" s="233" t="s">
        <v>135</v>
      </c>
      <c r="E148" s="37"/>
      <c r="F148" s="234" t="s">
        <v>192</v>
      </c>
      <c r="G148" s="37"/>
      <c r="H148" s="37"/>
      <c r="I148" s="137"/>
      <c r="J148" s="37"/>
      <c r="K148" s="37"/>
      <c r="L148" s="41"/>
      <c r="M148" s="235"/>
      <c r="N148" s="84"/>
      <c r="O148" s="84"/>
      <c r="P148" s="84"/>
      <c r="Q148" s="84"/>
      <c r="R148" s="84"/>
      <c r="S148" s="84"/>
      <c r="T148" s="85"/>
      <c r="AT148" s="15" t="s">
        <v>135</v>
      </c>
      <c r="AU148" s="15" t="s">
        <v>89</v>
      </c>
    </row>
    <row r="149" s="1" customFormat="1" ht="16.5" customHeight="1">
      <c r="B149" s="36"/>
      <c r="C149" s="220" t="s">
        <v>193</v>
      </c>
      <c r="D149" s="220" t="s">
        <v>129</v>
      </c>
      <c r="E149" s="221" t="s">
        <v>194</v>
      </c>
      <c r="F149" s="222" t="s">
        <v>195</v>
      </c>
      <c r="G149" s="223" t="s">
        <v>132</v>
      </c>
      <c r="H149" s="224">
        <v>1</v>
      </c>
      <c r="I149" s="225"/>
      <c r="J149" s="226">
        <f>ROUND(I149*H149,2)</f>
        <v>0</v>
      </c>
      <c r="K149" s="222" t="s">
        <v>141</v>
      </c>
      <c r="L149" s="41"/>
      <c r="M149" s="227" t="s">
        <v>1</v>
      </c>
      <c r="N149" s="228" t="s">
        <v>45</v>
      </c>
      <c r="O149" s="84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AR149" s="231" t="s">
        <v>133</v>
      </c>
      <c r="AT149" s="231" t="s">
        <v>129</v>
      </c>
      <c r="AU149" s="231" t="s">
        <v>89</v>
      </c>
      <c r="AY149" s="15" t="s">
        <v>128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5" t="s">
        <v>21</v>
      </c>
      <c r="BK149" s="232">
        <f>ROUND(I149*H149,2)</f>
        <v>0</v>
      </c>
      <c r="BL149" s="15" t="s">
        <v>133</v>
      </c>
      <c r="BM149" s="231" t="s">
        <v>196</v>
      </c>
    </row>
    <row r="150" s="1" customFormat="1">
      <c r="B150" s="36"/>
      <c r="C150" s="37"/>
      <c r="D150" s="233" t="s">
        <v>135</v>
      </c>
      <c r="E150" s="37"/>
      <c r="F150" s="234" t="s">
        <v>197</v>
      </c>
      <c r="G150" s="37"/>
      <c r="H150" s="37"/>
      <c r="I150" s="137"/>
      <c r="J150" s="37"/>
      <c r="K150" s="37"/>
      <c r="L150" s="41"/>
      <c r="M150" s="238"/>
      <c r="N150" s="239"/>
      <c r="O150" s="239"/>
      <c r="P150" s="239"/>
      <c r="Q150" s="239"/>
      <c r="R150" s="239"/>
      <c r="S150" s="239"/>
      <c r="T150" s="240"/>
      <c r="AT150" s="15" t="s">
        <v>135</v>
      </c>
      <c r="AU150" s="15" t="s">
        <v>89</v>
      </c>
    </row>
    <row r="151" s="1" customFormat="1" ht="6.96" customHeight="1">
      <c r="B151" s="59"/>
      <c r="C151" s="60"/>
      <c r="D151" s="60"/>
      <c r="E151" s="60"/>
      <c r="F151" s="60"/>
      <c r="G151" s="60"/>
      <c r="H151" s="60"/>
      <c r="I151" s="171"/>
      <c r="J151" s="60"/>
      <c r="K151" s="60"/>
      <c r="L151" s="41"/>
    </row>
  </sheetData>
  <sheetProtection sheet="1" autoFilter="0" formatColumns="0" formatRows="0" objects="1" scenarios="1" spinCount="100000" saltValue="ueEaEy9t36M5LZfbOeRs0+IPEeuk5jLCbwYUtoKxc8p4By2tfkMHOdsw8ONBIYJNFwNaaftaE+S+aalV3WwDGA==" hashValue="ZxxId2gzc6VnQ5hZ+0JEaFHMyhFb6sMzjdc7WM2l4IKlBaBylQJkSIWY2KVLvoM9exsOUQmutY0w2GDMN9pXNQ==" algorithmName="SHA-512" password="CC35"/>
  <autoFilter ref="C120:K15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92</v>
      </c>
    </row>
    <row r="3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8"/>
      <c r="AT3" s="15" t="s">
        <v>89</v>
      </c>
    </row>
    <row r="4" ht="24.96" customHeight="1">
      <c r="B4" s="18"/>
      <c r="D4" s="133" t="s">
        <v>99</v>
      </c>
      <c r="L4" s="18"/>
      <c r="M4" s="13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5" t="s">
        <v>16</v>
      </c>
      <c r="L6" s="18"/>
    </row>
    <row r="7" ht="16.5" customHeight="1">
      <c r="B7" s="18"/>
      <c r="E7" s="136" t="str">
        <f>'Rekapitulace stavby'!K6</f>
        <v>16047a - Chodník Turnov, Mašovská ul.</v>
      </c>
      <c r="F7" s="135"/>
      <c r="G7" s="135"/>
      <c r="H7" s="135"/>
      <c r="L7" s="18"/>
    </row>
    <row r="8" s="1" customFormat="1" ht="12" customHeight="1">
      <c r="B8" s="41"/>
      <c r="D8" s="135" t="s">
        <v>100</v>
      </c>
      <c r="I8" s="137"/>
      <c r="L8" s="41"/>
    </row>
    <row r="9" s="1" customFormat="1" ht="36.96" customHeight="1">
      <c r="B9" s="41"/>
      <c r="E9" s="138" t="s">
        <v>198</v>
      </c>
      <c r="F9" s="1"/>
      <c r="G9" s="1"/>
      <c r="H9" s="1"/>
      <c r="I9" s="137"/>
      <c r="L9" s="41"/>
    </row>
    <row r="10" s="1" customFormat="1">
      <c r="B10" s="41"/>
      <c r="I10" s="137"/>
      <c r="L10" s="41"/>
    </row>
    <row r="11" s="1" customFormat="1" ht="12" customHeight="1">
      <c r="B11" s="41"/>
      <c r="D11" s="135" t="s">
        <v>19</v>
      </c>
      <c r="F11" s="139" t="s">
        <v>1</v>
      </c>
      <c r="I11" s="140" t="s">
        <v>20</v>
      </c>
      <c r="J11" s="139" t="s">
        <v>1</v>
      </c>
      <c r="L11" s="41"/>
    </row>
    <row r="12" s="1" customFormat="1" ht="12" customHeight="1">
      <c r="B12" s="41"/>
      <c r="D12" s="135" t="s">
        <v>22</v>
      </c>
      <c r="F12" s="139" t="s">
        <v>23</v>
      </c>
      <c r="I12" s="140" t="s">
        <v>24</v>
      </c>
      <c r="J12" s="141" t="str">
        <f>'Rekapitulace stavby'!AN8</f>
        <v>12. 9. 2019</v>
      </c>
      <c r="L12" s="41"/>
    </row>
    <row r="13" s="1" customFormat="1" ht="10.8" customHeight="1">
      <c r="B13" s="41"/>
      <c r="I13" s="137"/>
      <c r="L13" s="41"/>
    </row>
    <row r="14" s="1" customFormat="1" ht="12" customHeight="1">
      <c r="B14" s="41"/>
      <c r="D14" s="135" t="s">
        <v>27</v>
      </c>
      <c r="I14" s="140" t="s">
        <v>28</v>
      </c>
      <c r="J14" s="139" t="s">
        <v>29</v>
      </c>
      <c r="L14" s="41"/>
    </row>
    <row r="15" s="1" customFormat="1" ht="18" customHeight="1">
      <c r="B15" s="41"/>
      <c r="E15" s="139" t="s">
        <v>30</v>
      </c>
      <c r="I15" s="140" t="s">
        <v>31</v>
      </c>
      <c r="J15" s="139" t="s">
        <v>32</v>
      </c>
      <c r="L15" s="41"/>
    </row>
    <row r="16" s="1" customFormat="1" ht="6.96" customHeight="1">
      <c r="B16" s="41"/>
      <c r="I16" s="137"/>
      <c r="L16" s="41"/>
    </row>
    <row r="17" s="1" customFormat="1" ht="12" customHeight="1">
      <c r="B17" s="41"/>
      <c r="D17" s="135" t="s">
        <v>33</v>
      </c>
      <c r="I17" s="140" t="s">
        <v>28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39"/>
      <c r="G18" s="139"/>
      <c r="H18" s="139"/>
      <c r="I18" s="140" t="s">
        <v>31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7"/>
      <c r="L19" s="41"/>
    </row>
    <row r="20" s="1" customFormat="1" ht="12" customHeight="1">
      <c r="B20" s="41"/>
      <c r="D20" s="135" t="s">
        <v>35</v>
      </c>
      <c r="I20" s="140" t="s">
        <v>28</v>
      </c>
      <c r="J20" s="139" t="s">
        <v>29</v>
      </c>
      <c r="L20" s="41"/>
    </row>
    <row r="21" s="1" customFormat="1" ht="18" customHeight="1">
      <c r="B21" s="41"/>
      <c r="E21" s="139" t="s">
        <v>30</v>
      </c>
      <c r="I21" s="140" t="s">
        <v>31</v>
      </c>
      <c r="J21" s="139" t="s">
        <v>32</v>
      </c>
      <c r="L21" s="41"/>
    </row>
    <row r="22" s="1" customFormat="1" ht="6.96" customHeight="1">
      <c r="B22" s="41"/>
      <c r="I22" s="137"/>
      <c r="L22" s="41"/>
    </row>
    <row r="23" s="1" customFormat="1" ht="12" customHeight="1">
      <c r="B23" s="41"/>
      <c r="D23" s="135" t="s">
        <v>37</v>
      </c>
      <c r="I23" s="140" t="s">
        <v>28</v>
      </c>
      <c r="J23" s="139" t="str">
        <f>IF('Rekapitulace stavby'!AN19="","",'Rekapitulace stavby'!AN19)</f>
        <v/>
      </c>
      <c r="L23" s="41"/>
    </row>
    <row r="24" s="1" customFormat="1" ht="18" customHeight="1">
      <c r="B24" s="41"/>
      <c r="E24" s="139" t="str">
        <f>IF('Rekapitulace stavby'!E20="","",'Rekapitulace stavby'!E20)</f>
        <v xml:space="preserve"> </v>
      </c>
      <c r="I24" s="140" t="s">
        <v>31</v>
      </c>
      <c r="J24" s="139" t="str">
        <f>IF('Rekapitulace stavby'!AN20="","",'Rekapitulace stavby'!AN20)</f>
        <v/>
      </c>
      <c r="L24" s="41"/>
    </row>
    <row r="25" s="1" customFormat="1" ht="6.96" customHeight="1">
      <c r="B25" s="41"/>
      <c r="I25" s="137"/>
      <c r="L25" s="41"/>
    </row>
    <row r="26" s="1" customFormat="1" ht="12" customHeight="1">
      <c r="B26" s="41"/>
      <c r="D26" s="135" t="s">
        <v>39</v>
      </c>
      <c r="I26" s="137"/>
      <c r="L26" s="41"/>
    </row>
    <row r="27" s="7" customFormat="1" ht="16.5" customHeight="1">
      <c r="B27" s="142"/>
      <c r="E27" s="143" t="s">
        <v>1</v>
      </c>
      <c r="F27" s="143"/>
      <c r="G27" s="143"/>
      <c r="H27" s="143"/>
      <c r="I27" s="144"/>
      <c r="L27" s="142"/>
    </row>
    <row r="28" s="1" customFormat="1" ht="6.96" customHeight="1">
      <c r="B28" s="41"/>
      <c r="I28" s="137"/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45"/>
      <c r="J29" s="76"/>
      <c r="K29" s="76"/>
      <c r="L29" s="41"/>
    </row>
    <row r="30" s="1" customFormat="1" ht="25.44" customHeight="1">
      <c r="B30" s="41"/>
      <c r="D30" s="146" t="s">
        <v>40</v>
      </c>
      <c r="I30" s="137"/>
      <c r="J30" s="147">
        <f>ROUND(J126, 2)</f>
        <v>0</v>
      </c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45"/>
      <c r="J31" s="76"/>
      <c r="K31" s="76"/>
      <c r="L31" s="41"/>
    </row>
    <row r="32" s="1" customFormat="1" ht="14.4" customHeight="1">
      <c r="B32" s="41"/>
      <c r="F32" s="148" t="s">
        <v>42</v>
      </c>
      <c r="I32" s="149" t="s">
        <v>41</v>
      </c>
      <c r="J32" s="148" t="s">
        <v>43</v>
      </c>
      <c r="L32" s="41"/>
    </row>
    <row r="33" s="1" customFormat="1" ht="14.4" customHeight="1">
      <c r="B33" s="41"/>
      <c r="D33" s="150" t="s">
        <v>44</v>
      </c>
      <c r="E33" s="135" t="s">
        <v>45</v>
      </c>
      <c r="F33" s="151">
        <f>ROUND((SUM(BE126:BE300)),  2)</f>
        <v>0</v>
      </c>
      <c r="I33" s="152">
        <v>0.20999999999999999</v>
      </c>
      <c r="J33" s="151">
        <f>ROUND(((SUM(BE126:BE300))*I33),  2)</f>
        <v>0</v>
      </c>
      <c r="L33" s="41"/>
    </row>
    <row r="34" s="1" customFormat="1" ht="14.4" customHeight="1">
      <c r="B34" s="41"/>
      <c r="E34" s="135" t="s">
        <v>46</v>
      </c>
      <c r="F34" s="151">
        <f>ROUND((SUM(BF126:BF300)),  2)</f>
        <v>0</v>
      </c>
      <c r="I34" s="152">
        <v>0.14999999999999999</v>
      </c>
      <c r="J34" s="151">
        <f>ROUND(((SUM(BF126:BF300))*I34),  2)</f>
        <v>0</v>
      </c>
      <c r="L34" s="41"/>
    </row>
    <row r="35" hidden="1" s="1" customFormat="1" ht="14.4" customHeight="1">
      <c r="B35" s="41"/>
      <c r="E35" s="135" t="s">
        <v>47</v>
      </c>
      <c r="F35" s="151">
        <f>ROUND((SUM(BG126:BG300)),  2)</f>
        <v>0</v>
      </c>
      <c r="I35" s="152">
        <v>0.20999999999999999</v>
      </c>
      <c r="J35" s="151">
        <f>0</f>
        <v>0</v>
      </c>
      <c r="L35" s="41"/>
    </row>
    <row r="36" hidden="1" s="1" customFormat="1" ht="14.4" customHeight="1">
      <c r="B36" s="41"/>
      <c r="E36" s="135" t="s">
        <v>48</v>
      </c>
      <c r="F36" s="151">
        <f>ROUND((SUM(BH126:BH300)),  2)</f>
        <v>0</v>
      </c>
      <c r="I36" s="152">
        <v>0.14999999999999999</v>
      </c>
      <c r="J36" s="151">
        <f>0</f>
        <v>0</v>
      </c>
      <c r="L36" s="41"/>
    </row>
    <row r="37" hidden="1" s="1" customFormat="1" ht="14.4" customHeight="1">
      <c r="B37" s="41"/>
      <c r="E37" s="135" t="s">
        <v>49</v>
      </c>
      <c r="F37" s="151">
        <f>ROUND((SUM(BI126:BI300)),  2)</f>
        <v>0</v>
      </c>
      <c r="I37" s="152">
        <v>0</v>
      </c>
      <c r="J37" s="151">
        <f>0</f>
        <v>0</v>
      </c>
      <c r="L37" s="41"/>
    </row>
    <row r="38" s="1" customFormat="1" ht="6.96" customHeight="1">
      <c r="B38" s="41"/>
      <c r="I38" s="137"/>
      <c r="L38" s="41"/>
    </row>
    <row r="39" s="1" customFormat="1" ht="25.44" customHeight="1">
      <c r="B39" s="41"/>
      <c r="C39" s="153"/>
      <c r="D39" s="154" t="s">
        <v>50</v>
      </c>
      <c r="E39" s="155"/>
      <c r="F39" s="155"/>
      <c r="G39" s="156" t="s">
        <v>51</v>
      </c>
      <c r="H39" s="157" t="s">
        <v>52</v>
      </c>
      <c r="I39" s="158"/>
      <c r="J39" s="159">
        <f>SUM(J30:J37)</f>
        <v>0</v>
      </c>
      <c r="K39" s="160"/>
      <c r="L39" s="41"/>
    </row>
    <row r="40" s="1" customFormat="1" ht="14.4" customHeight="1">
      <c r="B40" s="41"/>
      <c r="I40" s="137"/>
      <c r="L40" s="41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61" t="s">
        <v>53</v>
      </c>
      <c r="E50" s="162"/>
      <c r="F50" s="162"/>
      <c r="G50" s="161" t="s">
        <v>54</v>
      </c>
      <c r="H50" s="162"/>
      <c r="I50" s="163"/>
      <c r="J50" s="162"/>
      <c r="K50" s="162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64" t="s">
        <v>55</v>
      </c>
      <c r="E61" s="165"/>
      <c r="F61" s="166" t="s">
        <v>56</v>
      </c>
      <c r="G61" s="164" t="s">
        <v>55</v>
      </c>
      <c r="H61" s="165"/>
      <c r="I61" s="167"/>
      <c r="J61" s="168" t="s">
        <v>56</v>
      </c>
      <c r="K61" s="165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61" t="s">
        <v>57</v>
      </c>
      <c r="E65" s="162"/>
      <c r="F65" s="162"/>
      <c r="G65" s="161" t="s">
        <v>58</v>
      </c>
      <c r="H65" s="162"/>
      <c r="I65" s="163"/>
      <c r="J65" s="162"/>
      <c r="K65" s="162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64" t="s">
        <v>55</v>
      </c>
      <c r="E76" s="165"/>
      <c r="F76" s="166" t="s">
        <v>56</v>
      </c>
      <c r="G76" s="164" t="s">
        <v>55</v>
      </c>
      <c r="H76" s="165"/>
      <c r="I76" s="167"/>
      <c r="J76" s="168" t="s">
        <v>56</v>
      </c>
      <c r="K76" s="165"/>
      <c r="L76" s="41"/>
    </row>
    <row r="77" s="1" customFormat="1" ht="14.4" customHeight="1">
      <c r="B77" s="169"/>
      <c r="C77" s="170"/>
      <c r="D77" s="170"/>
      <c r="E77" s="170"/>
      <c r="F77" s="170"/>
      <c r="G77" s="170"/>
      <c r="H77" s="170"/>
      <c r="I77" s="171"/>
      <c r="J77" s="170"/>
      <c r="K77" s="170"/>
      <c r="L77" s="41"/>
    </row>
    <row r="81" s="1" customFormat="1" ht="6.96" customHeight="1">
      <c r="B81" s="172"/>
      <c r="C81" s="173"/>
      <c r="D81" s="173"/>
      <c r="E81" s="173"/>
      <c r="F81" s="173"/>
      <c r="G81" s="173"/>
      <c r="H81" s="173"/>
      <c r="I81" s="174"/>
      <c r="J81" s="173"/>
      <c r="K81" s="173"/>
      <c r="L81" s="41"/>
    </row>
    <row r="82" s="1" customFormat="1" ht="24.96" customHeight="1">
      <c r="B82" s="36"/>
      <c r="C82" s="21" t="s">
        <v>102</v>
      </c>
      <c r="D82" s="37"/>
      <c r="E82" s="37"/>
      <c r="F82" s="37"/>
      <c r="G82" s="37"/>
      <c r="H82" s="37"/>
      <c r="I82" s="13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7"/>
      <c r="J84" s="37"/>
      <c r="K84" s="37"/>
      <c r="L84" s="41"/>
    </row>
    <row r="85" s="1" customFormat="1" ht="16.5" customHeight="1">
      <c r="B85" s="36"/>
      <c r="C85" s="37"/>
      <c r="D85" s="37"/>
      <c r="E85" s="175" t="str">
        <f>E7</f>
        <v>16047a - Chodník Turnov, Mašovská ul.</v>
      </c>
      <c r="F85" s="30"/>
      <c r="G85" s="30"/>
      <c r="H85" s="30"/>
      <c r="I85" s="137"/>
      <c r="J85" s="37"/>
      <c r="K85" s="37"/>
      <c r="L85" s="41"/>
    </row>
    <row r="86" s="1" customFormat="1" ht="12" customHeight="1">
      <c r="B86" s="36"/>
      <c r="C86" s="30" t="s">
        <v>100</v>
      </c>
      <c r="D86" s="37"/>
      <c r="E86" s="37"/>
      <c r="F86" s="37"/>
      <c r="G86" s="37"/>
      <c r="H86" s="37"/>
      <c r="I86" s="137"/>
      <c r="J86" s="37"/>
      <c r="K86" s="37"/>
      <c r="L86" s="41"/>
    </row>
    <row r="87" s="1" customFormat="1" ht="16.5" customHeight="1">
      <c r="B87" s="36"/>
      <c r="C87" s="37"/>
      <c r="D87" s="37"/>
      <c r="E87" s="69" t="str">
        <f>E9</f>
        <v>16047-SO-101 - 16047-SO-101 - Chodník</v>
      </c>
      <c r="F87" s="37"/>
      <c r="G87" s="37"/>
      <c r="H87" s="37"/>
      <c r="I87" s="137"/>
      <c r="J87" s="37"/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41"/>
    </row>
    <row r="89" s="1" customFormat="1" ht="12" customHeight="1">
      <c r="B89" s="36"/>
      <c r="C89" s="30" t="s">
        <v>22</v>
      </c>
      <c r="D89" s="37"/>
      <c r="E89" s="37"/>
      <c r="F89" s="25" t="str">
        <f>F12</f>
        <v>Turnov</v>
      </c>
      <c r="G89" s="37"/>
      <c r="H89" s="37"/>
      <c r="I89" s="140" t="s">
        <v>24</v>
      </c>
      <c r="J89" s="72" t="str">
        <f>IF(J12="","",J12)</f>
        <v>12. 9. 2019</v>
      </c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41"/>
    </row>
    <row r="91" s="1" customFormat="1" ht="15.15" customHeight="1">
      <c r="B91" s="36"/>
      <c r="C91" s="30" t="s">
        <v>27</v>
      </c>
      <c r="D91" s="37"/>
      <c r="E91" s="37"/>
      <c r="F91" s="25" t="str">
        <f>E15</f>
        <v>Město Turnov</v>
      </c>
      <c r="G91" s="37"/>
      <c r="H91" s="37"/>
      <c r="I91" s="140" t="s">
        <v>35</v>
      </c>
      <c r="J91" s="34" t="str">
        <f>E21</f>
        <v>Město Turnov</v>
      </c>
      <c r="K91" s="37"/>
      <c r="L91" s="41"/>
    </row>
    <row r="92" s="1" customFormat="1" ht="15.15" customHeight="1">
      <c r="B92" s="36"/>
      <c r="C92" s="30" t="s">
        <v>33</v>
      </c>
      <c r="D92" s="37"/>
      <c r="E92" s="37"/>
      <c r="F92" s="25" t="str">
        <f>IF(E18="","",E18)</f>
        <v>Vyplň údaj</v>
      </c>
      <c r="G92" s="37"/>
      <c r="H92" s="37"/>
      <c r="I92" s="140" t="s">
        <v>37</v>
      </c>
      <c r="J92" s="34" t="str">
        <f>E24</f>
        <v xml:space="preserve"> </v>
      </c>
      <c r="K92" s="37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41"/>
    </row>
    <row r="94" s="1" customFormat="1" ht="29.28" customHeight="1">
      <c r="B94" s="36"/>
      <c r="C94" s="176" t="s">
        <v>103</v>
      </c>
      <c r="D94" s="177"/>
      <c r="E94" s="177"/>
      <c r="F94" s="177"/>
      <c r="G94" s="177"/>
      <c r="H94" s="177"/>
      <c r="I94" s="178"/>
      <c r="J94" s="179" t="s">
        <v>104</v>
      </c>
      <c r="K94" s="17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41"/>
    </row>
    <row r="96" s="1" customFormat="1" ht="22.8" customHeight="1">
      <c r="B96" s="36"/>
      <c r="C96" s="180" t="s">
        <v>105</v>
      </c>
      <c r="D96" s="37"/>
      <c r="E96" s="37"/>
      <c r="F96" s="37"/>
      <c r="G96" s="37"/>
      <c r="H96" s="37"/>
      <c r="I96" s="137"/>
      <c r="J96" s="103">
        <f>J126</f>
        <v>0</v>
      </c>
      <c r="K96" s="37"/>
      <c r="L96" s="41"/>
      <c r="AU96" s="15" t="s">
        <v>106</v>
      </c>
    </row>
    <row r="97" s="8" customFormat="1" ht="24.96" customHeight="1">
      <c r="B97" s="181"/>
      <c r="C97" s="182"/>
      <c r="D97" s="183" t="s">
        <v>199</v>
      </c>
      <c r="E97" s="184"/>
      <c r="F97" s="184"/>
      <c r="G97" s="184"/>
      <c r="H97" s="184"/>
      <c r="I97" s="185"/>
      <c r="J97" s="186">
        <f>J127</f>
        <v>0</v>
      </c>
      <c r="K97" s="182"/>
      <c r="L97" s="187"/>
    </row>
    <row r="98" s="9" customFormat="1" ht="19.92" customHeight="1">
      <c r="B98" s="188"/>
      <c r="C98" s="189"/>
      <c r="D98" s="190" t="s">
        <v>200</v>
      </c>
      <c r="E98" s="191"/>
      <c r="F98" s="191"/>
      <c r="G98" s="191"/>
      <c r="H98" s="191"/>
      <c r="I98" s="192"/>
      <c r="J98" s="193">
        <f>J128</f>
        <v>0</v>
      </c>
      <c r="K98" s="189"/>
      <c r="L98" s="194"/>
    </row>
    <row r="99" s="9" customFormat="1" ht="19.92" customHeight="1">
      <c r="B99" s="188"/>
      <c r="C99" s="189"/>
      <c r="D99" s="190" t="s">
        <v>201</v>
      </c>
      <c r="E99" s="191"/>
      <c r="F99" s="191"/>
      <c r="G99" s="191"/>
      <c r="H99" s="191"/>
      <c r="I99" s="192"/>
      <c r="J99" s="193">
        <f>J185</f>
        <v>0</v>
      </c>
      <c r="K99" s="189"/>
      <c r="L99" s="194"/>
    </row>
    <row r="100" s="9" customFormat="1" ht="19.92" customHeight="1">
      <c r="B100" s="188"/>
      <c r="C100" s="189"/>
      <c r="D100" s="190" t="s">
        <v>202</v>
      </c>
      <c r="E100" s="191"/>
      <c r="F100" s="191"/>
      <c r="G100" s="191"/>
      <c r="H100" s="191"/>
      <c r="I100" s="192"/>
      <c r="J100" s="193">
        <f>J197</f>
        <v>0</v>
      </c>
      <c r="K100" s="189"/>
      <c r="L100" s="194"/>
    </row>
    <row r="101" s="9" customFormat="1" ht="19.92" customHeight="1">
      <c r="B101" s="188"/>
      <c r="C101" s="189"/>
      <c r="D101" s="190" t="s">
        <v>203</v>
      </c>
      <c r="E101" s="191"/>
      <c r="F101" s="191"/>
      <c r="G101" s="191"/>
      <c r="H101" s="191"/>
      <c r="I101" s="192"/>
      <c r="J101" s="193">
        <f>J246</f>
        <v>0</v>
      </c>
      <c r="K101" s="189"/>
      <c r="L101" s="194"/>
    </row>
    <row r="102" s="9" customFormat="1" ht="19.92" customHeight="1">
      <c r="B102" s="188"/>
      <c r="C102" s="189"/>
      <c r="D102" s="190" t="s">
        <v>204</v>
      </c>
      <c r="E102" s="191"/>
      <c r="F102" s="191"/>
      <c r="G102" s="191"/>
      <c r="H102" s="191"/>
      <c r="I102" s="192"/>
      <c r="J102" s="193">
        <f>J285</f>
        <v>0</v>
      </c>
      <c r="K102" s="189"/>
      <c r="L102" s="194"/>
    </row>
    <row r="103" s="8" customFormat="1" ht="24.96" customHeight="1">
      <c r="B103" s="181"/>
      <c r="C103" s="182"/>
      <c r="D103" s="183" t="s">
        <v>205</v>
      </c>
      <c r="E103" s="184"/>
      <c r="F103" s="184"/>
      <c r="G103" s="184"/>
      <c r="H103" s="184"/>
      <c r="I103" s="185"/>
      <c r="J103" s="186">
        <f>J288</f>
        <v>0</v>
      </c>
      <c r="K103" s="182"/>
      <c r="L103" s="187"/>
    </row>
    <row r="104" s="9" customFormat="1" ht="19.92" customHeight="1">
      <c r="B104" s="188"/>
      <c r="C104" s="189"/>
      <c r="D104" s="190" t="s">
        <v>206</v>
      </c>
      <c r="E104" s="191"/>
      <c r="F104" s="191"/>
      <c r="G104" s="191"/>
      <c r="H104" s="191"/>
      <c r="I104" s="192"/>
      <c r="J104" s="193">
        <f>J289</f>
        <v>0</v>
      </c>
      <c r="K104" s="189"/>
      <c r="L104" s="194"/>
    </row>
    <row r="105" s="8" customFormat="1" ht="24.96" customHeight="1">
      <c r="B105" s="181"/>
      <c r="C105" s="182"/>
      <c r="D105" s="183" t="s">
        <v>207</v>
      </c>
      <c r="E105" s="184"/>
      <c r="F105" s="184"/>
      <c r="G105" s="184"/>
      <c r="H105" s="184"/>
      <c r="I105" s="185"/>
      <c r="J105" s="186">
        <f>J297</f>
        <v>0</v>
      </c>
      <c r="K105" s="182"/>
      <c r="L105" s="187"/>
    </row>
    <row r="106" s="9" customFormat="1" ht="19.92" customHeight="1">
      <c r="B106" s="188"/>
      <c r="C106" s="189"/>
      <c r="D106" s="190" t="s">
        <v>208</v>
      </c>
      <c r="E106" s="191"/>
      <c r="F106" s="191"/>
      <c r="G106" s="191"/>
      <c r="H106" s="191"/>
      <c r="I106" s="192"/>
      <c r="J106" s="193">
        <f>J298</f>
        <v>0</v>
      </c>
      <c r="K106" s="189"/>
      <c r="L106" s="194"/>
    </row>
    <row r="107" s="1" customFormat="1" ht="21.84" customHeight="1">
      <c r="B107" s="36"/>
      <c r="C107" s="37"/>
      <c r="D107" s="37"/>
      <c r="E107" s="37"/>
      <c r="F107" s="37"/>
      <c r="G107" s="37"/>
      <c r="H107" s="37"/>
      <c r="I107" s="137"/>
      <c r="J107" s="37"/>
      <c r="K107" s="37"/>
      <c r="L107" s="41"/>
    </row>
    <row r="108" s="1" customFormat="1" ht="6.96" customHeight="1">
      <c r="B108" s="59"/>
      <c r="C108" s="60"/>
      <c r="D108" s="60"/>
      <c r="E108" s="60"/>
      <c r="F108" s="60"/>
      <c r="G108" s="60"/>
      <c r="H108" s="60"/>
      <c r="I108" s="171"/>
      <c r="J108" s="60"/>
      <c r="K108" s="60"/>
      <c r="L108" s="41"/>
    </row>
    <row r="112" s="1" customFormat="1" ht="6.96" customHeight="1">
      <c r="B112" s="61"/>
      <c r="C112" s="62"/>
      <c r="D112" s="62"/>
      <c r="E112" s="62"/>
      <c r="F112" s="62"/>
      <c r="G112" s="62"/>
      <c r="H112" s="62"/>
      <c r="I112" s="174"/>
      <c r="J112" s="62"/>
      <c r="K112" s="62"/>
      <c r="L112" s="41"/>
    </row>
    <row r="113" s="1" customFormat="1" ht="24.96" customHeight="1">
      <c r="B113" s="36"/>
      <c r="C113" s="21" t="s">
        <v>112</v>
      </c>
      <c r="D113" s="37"/>
      <c r="E113" s="37"/>
      <c r="F113" s="37"/>
      <c r="G113" s="37"/>
      <c r="H113" s="37"/>
      <c r="I113" s="137"/>
      <c r="J113" s="37"/>
      <c r="K113" s="37"/>
      <c r="L113" s="41"/>
    </row>
    <row r="114" s="1" customFormat="1" ht="6.96" customHeight="1">
      <c r="B114" s="36"/>
      <c r="C114" s="37"/>
      <c r="D114" s="37"/>
      <c r="E114" s="37"/>
      <c r="F114" s="37"/>
      <c r="G114" s="37"/>
      <c r="H114" s="37"/>
      <c r="I114" s="137"/>
      <c r="J114" s="37"/>
      <c r="K114" s="37"/>
      <c r="L114" s="41"/>
    </row>
    <row r="115" s="1" customFormat="1" ht="12" customHeight="1">
      <c r="B115" s="36"/>
      <c r="C115" s="30" t="s">
        <v>16</v>
      </c>
      <c r="D115" s="37"/>
      <c r="E115" s="37"/>
      <c r="F115" s="37"/>
      <c r="G115" s="37"/>
      <c r="H115" s="37"/>
      <c r="I115" s="137"/>
      <c r="J115" s="37"/>
      <c r="K115" s="37"/>
      <c r="L115" s="41"/>
    </row>
    <row r="116" s="1" customFormat="1" ht="16.5" customHeight="1">
      <c r="B116" s="36"/>
      <c r="C116" s="37"/>
      <c r="D116" s="37"/>
      <c r="E116" s="175" t="str">
        <f>E7</f>
        <v>16047a - Chodník Turnov, Mašovská ul.</v>
      </c>
      <c r="F116" s="30"/>
      <c r="G116" s="30"/>
      <c r="H116" s="30"/>
      <c r="I116" s="137"/>
      <c r="J116" s="37"/>
      <c r="K116" s="37"/>
      <c r="L116" s="41"/>
    </row>
    <row r="117" s="1" customFormat="1" ht="12" customHeight="1">
      <c r="B117" s="36"/>
      <c r="C117" s="30" t="s">
        <v>100</v>
      </c>
      <c r="D117" s="37"/>
      <c r="E117" s="37"/>
      <c r="F117" s="37"/>
      <c r="G117" s="37"/>
      <c r="H117" s="37"/>
      <c r="I117" s="137"/>
      <c r="J117" s="37"/>
      <c r="K117" s="37"/>
      <c r="L117" s="41"/>
    </row>
    <row r="118" s="1" customFormat="1" ht="16.5" customHeight="1">
      <c r="B118" s="36"/>
      <c r="C118" s="37"/>
      <c r="D118" s="37"/>
      <c r="E118" s="69" t="str">
        <f>E9</f>
        <v>16047-SO-101 - 16047-SO-101 - Chodník</v>
      </c>
      <c r="F118" s="37"/>
      <c r="G118" s="37"/>
      <c r="H118" s="37"/>
      <c r="I118" s="137"/>
      <c r="J118" s="37"/>
      <c r="K118" s="37"/>
      <c r="L118" s="41"/>
    </row>
    <row r="119" s="1" customFormat="1" ht="6.96" customHeight="1">
      <c r="B119" s="36"/>
      <c r="C119" s="37"/>
      <c r="D119" s="37"/>
      <c r="E119" s="37"/>
      <c r="F119" s="37"/>
      <c r="G119" s="37"/>
      <c r="H119" s="37"/>
      <c r="I119" s="137"/>
      <c r="J119" s="37"/>
      <c r="K119" s="37"/>
      <c r="L119" s="41"/>
    </row>
    <row r="120" s="1" customFormat="1" ht="12" customHeight="1">
      <c r="B120" s="36"/>
      <c r="C120" s="30" t="s">
        <v>22</v>
      </c>
      <c r="D120" s="37"/>
      <c r="E120" s="37"/>
      <c r="F120" s="25" t="str">
        <f>F12</f>
        <v>Turnov</v>
      </c>
      <c r="G120" s="37"/>
      <c r="H120" s="37"/>
      <c r="I120" s="140" t="s">
        <v>24</v>
      </c>
      <c r="J120" s="72" t="str">
        <f>IF(J12="","",J12)</f>
        <v>12. 9. 2019</v>
      </c>
      <c r="K120" s="37"/>
      <c r="L120" s="41"/>
    </row>
    <row r="121" s="1" customFormat="1" ht="6.96" customHeight="1">
      <c r="B121" s="36"/>
      <c r="C121" s="37"/>
      <c r="D121" s="37"/>
      <c r="E121" s="37"/>
      <c r="F121" s="37"/>
      <c r="G121" s="37"/>
      <c r="H121" s="37"/>
      <c r="I121" s="137"/>
      <c r="J121" s="37"/>
      <c r="K121" s="37"/>
      <c r="L121" s="41"/>
    </row>
    <row r="122" s="1" customFormat="1" ht="15.15" customHeight="1">
      <c r="B122" s="36"/>
      <c r="C122" s="30" t="s">
        <v>27</v>
      </c>
      <c r="D122" s="37"/>
      <c r="E122" s="37"/>
      <c r="F122" s="25" t="str">
        <f>E15</f>
        <v>Město Turnov</v>
      </c>
      <c r="G122" s="37"/>
      <c r="H122" s="37"/>
      <c r="I122" s="140" t="s">
        <v>35</v>
      </c>
      <c r="J122" s="34" t="str">
        <f>E21</f>
        <v>Město Turnov</v>
      </c>
      <c r="K122" s="37"/>
      <c r="L122" s="41"/>
    </row>
    <row r="123" s="1" customFormat="1" ht="15.15" customHeight="1">
      <c r="B123" s="36"/>
      <c r="C123" s="30" t="s">
        <v>33</v>
      </c>
      <c r="D123" s="37"/>
      <c r="E123" s="37"/>
      <c r="F123" s="25" t="str">
        <f>IF(E18="","",E18)</f>
        <v>Vyplň údaj</v>
      </c>
      <c r="G123" s="37"/>
      <c r="H123" s="37"/>
      <c r="I123" s="140" t="s">
        <v>37</v>
      </c>
      <c r="J123" s="34" t="str">
        <f>E24</f>
        <v xml:space="preserve"> </v>
      </c>
      <c r="K123" s="37"/>
      <c r="L123" s="41"/>
    </row>
    <row r="124" s="1" customFormat="1" ht="10.32" customHeight="1">
      <c r="B124" s="36"/>
      <c r="C124" s="37"/>
      <c r="D124" s="37"/>
      <c r="E124" s="37"/>
      <c r="F124" s="37"/>
      <c r="G124" s="37"/>
      <c r="H124" s="37"/>
      <c r="I124" s="137"/>
      <c r="J124" s="37"/>
      <c r="K124" s="37"/>
      <c r="L124" s="41"/>
    </row>
    <row r="125" s="10" customFormat="1" ht="29.28" customHeight="1">
      <c r="B125" s="195"/>
      <c r="C125" s="196" t="s">
        <v>113</v>
      </c>
      <c r="D125" s="197" t="s">
        <v>65</v>
      </c>
      <c r="E125" s="197" t="s">
        <v>61</v>
      </c>
      <c r="F125" s="197" t="s">
        <v>62</v>
      </c>
      <c r="G125" s="197" t="s">
        <v>114</v>
      </c>
      <c r="H125" s="197" t="s">
        <v>115</v>
      </c>
      <c r="I125" s="198" t="s">
        <v>116</v>
      </c>
      <c r="J125" s="199" t="s">
        <v>104</v>
      </c>
      <c r="K125" s="200" t="s">
        <v>117</v>
      </c>
      <c r="L125" s="201"/>
      <c r="M125" s="93" t="s">
        <v>1</v>
      </c>
      <c r="N125" s="94" t="s">
        <v>44</v>
      </c>
      <c r="O125" s="94" t="s">
        <v>118</v>
      </c>
      <c r="P125" s="94" t="s">
        <v>119</v>
      </c>
      <c r="Q125" s="94" t="s">
        <v>120</v>
      </c>
      <c r="R125" s="94" t="s">
        <v>121</v>
      </c>
      <c r="S125" s="94" t="s">
        <v>122</v>
      </c>
      <c r="T125" s="95" t="s">
        <v>123</v>
      </c>
    </row>
    <row r="126" s="1" customFormat="1" ht="22.8" customHeight="1">
      <c r="B126" s="36"/>
      <c r="C126" s="100" t="s">
        <v>124</v>
      </c>
      <c r="D126" s="37"/>
      <c r="E126" s="37"/>
      <c r="F126" s="37"/>
      <c r="G126" s="37"/>
      <c r="H126" s="37"/>
      <c r="I126" s="137"/>
      <c r="J126" s="202">
        <f>BK126</f>
        <v>0</v>
      </c>
      <c r="K126" s="37"/>
      <c r="L126" s="41"/>
      <c r="M126" s="96"/>
      <c r="N126" s="97"/>
      <c r="O126" s="97"/>
      <c r="P126" s="203">
        <f>P127+P288+P297</f>
        <v>0</v>
      </c>
      <c r="Q126" s="97"/>
      <c r="R126" s="203">
        <f>R127+R288+R297</f>
        <v>608.54728999999998</v>
      </c>
      <c r="S126" s="97"/>
      <c r="T126" s="204">
        <f>T127+T288+T297</f>
        <v>180.9015</v>
      </c>
      <c r="AT126" s="15" t="s">
        <v>79</v>
      </c>
      <c r="AU126" s="15" t="s">
        <v>106</v>
      </c>
      <c r="BK126" s="205">
        <f>BK127+BK288+BK297</f>
        <v>0</v>
      </c>
    </row>
    <row r="127" s="11" customFormat="1" ht="25.92" customHeight="1">
      <c r="B127" s="206"/>
      <c r="C127" s="207"/>
      <c r="D127" s="208" t="s">
        <v>79</v>
      </c>
      <c r="E127" s="209" t="s">
        <v>209</v>
      </c>
      <c r="F127" s="209" t="s">
        <v>210</v>
      </c>
      <c r="G127" s="207"/>
      <c r="H127" s="207"/>
      <c r="I127" s="210"/>
      <c r="J127" s="211">
        <f>BK127</f>
        <v>0</v>
      </c>
      <c r="K127" s="207"/>
      <c r="L127" s="212"/>
      <c r="M127" s="213"/>
      <c r="N127" s="214"/>
      <c r="O127" s="214"/>
      <c r="P127" s="215">
        <f>P128+P185+P197+P246+P285</f>
        <v>0</v>
      </c>
      <c r="Q127" s="214"/>
      <c r="R127" s="215">
        <f>R128+R185+R197+R246+R285</f>
        <v>608.54728999999998</v>
      </c>
      <c r="S127" s="214"/>
      <c r="T127" s="216">
        <f>T128+T185+T197+T246+T285</f>
        <v>180.6515</v>
      </c>
      <c r="AR127" s="217" t="s">
        <v>21</v>
      </c>
      <c r="AT127" s="218" t="s">
        <v>79</v>
      </c>
      <c r="AU127" s="218" t="s">
        <v>80</v>
      </c>
      <c r="AY127" s="217" t="s">
        <v>128</v>
      </c>
      <c r="BK127" s="219">
        <f>BK128+BK185+BK197+BK246+BK285</f>
        <v>0</v>
      </c>
    </row>
    <row r="128" s="11" customFormat="1" ht="22.8" customHeight="1">
      <c r="B128" s="206"/>
      <c r="C128" s="207"/>
      <c r="D128" s="208" t="s">
        <v>79</v>
      </c>
      <c r="E128" s="236" t="s">
        <v>21</v>
      </c>
      <c r="F128" s="236" t="s">
        <v>211</v>
      </c>
      <c r="G128" s="207"/>
      <c r="H128" s="207"/>
      <c r="I128" s="210"/>
      <c r="J128" s="237">
        <f>BK128</f>
        <v>0</v>
      </c>
      <c r="K128" s="207"/>
      <c r="L128" s="212"/>
      <c r="M128" s="213"/>
      <c r="N128" s="214"/>
      <c r="O128" s="214"/>
      <c r="P128" s="215">
        <f>SUM(P129:P184)</f>
        <v>0</v>
      </c>
      <c r="Q128" s="214"/>
      <c r="R128" s="215">
        <f>SUM(R129:R184)</f>
        <v>459.00842</v>
      </c>
      <c r="S128" s="214"/>
      <c r="T128" s="216">
        <f>SUM(T129:T184)</f>
        <v>137.4555</v>
      </c>
      <c r="AR128" s="217" t="s">
        <v>21</v>
      </c>
      <c r="AT128" s="218" t="s">
        <v>79</v>
      </c>
      <c r="AU128" s="218" t="s">
        <v>21</v>
      </c>
      <c r="AY128" s="217" t="s">
        <v>128</v>
      </c>
      <c r="BK128" s="219">
        <f>SUM(BK129:BK184)</f>
        <v>0</v>
      </c>
    </row>
    <row r="129" s="1" customFormat="1" ht="24" customHeight="1">
      <c r="B129" s="36"/>
      <c r="C129" s="220" t="s">
        <v>21</v>
      </c>
      <c r="D129" s="220" t="s">
        <v>129</v>
      </c>
      <c r="E129" s="221" t="s">
        <v>212</v>
      </c>
      <c r="F129" s="222" t="s">
        <v>213</v>
      </c>
      <c r="G129" s="223" t="s">
        <v>214</v>
      </c>
      <c r="H129" s="224">
        <v>640</v>
      </c>
      <c r="I129" s="225"/>
      <c r="J129" s="226">
        <f>ROUND(I129*H129,2)</f>
        <v>0</v>
      </c>
      <c r="K129" s="222" t="s">
        <v>141</v>
      </c>
      <c r="L129" s="41"/>
      <c r="M129" s="227" t="s">
        <v>1</v>
      </c>
      <c r="N129" s="228" t="s">
        <v>45</v>
      </c>
      <c r="O129" s="84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AR129" s="231" t="s">
        <v>151</v>
      </c>
      <c r="AT129" s="231" t="s">
        <v>129</v>
      </c>
      <c r="AU129" s="231" t="s">
        <v>89</v>
      </c>
      <c r="AY129" s="15" t="s">
        <v>128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5" t="s">
        <v>21</v>
      </c>
      <c r="BK129" s="232">
        <f>ROUND(I129*H129,2)</f>
        <v>0</v>
      </c>
      <c r="BL129" s="15" t="s">
        <v>151</v>
      </c>
      <c r="BM129" s="231" t="s">
        <v>215</v>
      </c>
    </row>
    <row r="130" s="1" customFormat="1">
      <c r="B130" s="36"/>
      <c r="C130" s="37"/>
      <c r="D130" s="233" t="s">
        <v>135</v>
      </c>
      <c r="E130" s="37"/>
      <c r="F130" s="234" t="s">
        <v>216</v>
      </c>
      <c r="G130" s="37"/>
      <c r="H130" s="37"/>
      <c r="I130" s="137"/>
      <c r="J130" s="37"/>
      <c r="K130" s="37"/>
      <c r="L130" s="41"/>
      <c r="M130" s="235"/>
      <c r="N130" s="84"/>
      <c r="O130" s="84"/>
      <c r="P130" s="84"/>
      <c r="Q130" s="84"/>
      <c r="R130" s="84"/>
      <c r="S130" s="84"/>
      <c r="T130" s="85"/>
      <c r="AT130" s="15" t="s">
        <v>135</v>
      </c>
      <c r="AU130" s="15" t="s">
        <v>89</v>
      </c>
    </row>
    <row r="131" s="1" customFormat="1" ht="16.5" customHeight="1">
      <c r="B131" s="36"/>
      <c r="C131" s="220" t="s">
        <v>89</v>
      </c>
      <c r="D131" s="220" t="s">
        <v>129</v>
      </c>
      <c r="E131" s="221" t="s">
        <v>217</v>
      </c>
      <c r="F131" s="222" t="s">
        <v>218</v>
      </c>
      <c r="G131" s="223" t="s">
        <v>219</v>
      </c>
      <c r="H131" s="224">
        <v>4</v>
      </c>
      <c r="I131" s="225"/>
      <c r="J131" s="226">
        <f>ROUND(I131*H131,2)</f>
        <v>0</v>
      </c>
      <c r="K131" s="222" t="s">
        <v>141</v>
      </c>
      <c r="L131" s="41"/>
      <c r="M131" s="227" t="s">
        <v>1</v>
      </c>
      <c r="N131" s="228" t="s">
        <v>45</v>
      </c>
      <c r="O131" s="84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31" t="s">
        <v>151</v>
      </c>
      <c r="AT131" s="231" t="s">
        <v>129</v>
      </c>
      <c r="AU131" s="231" t="s">
        <v>89</v>
      </c>
      <c r="AY131" s="15" t="s">
        <v>128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5" t="s">
        <v>21</v>
      </c>
      <c r="BK131" s="232">
        <f>ROUND(I131*H131,2)</f>
        <v>0</v>
      </c>
      <c r="BL131" s="15" t="s">
        <v>151</v>
      </c>
      <c r="BM131" s="231" t="s">
        <v>220</v>
      </c>
    </row>
    <row r="132" s="1" customFormat="1">
      <c r="B132" s="36"/>
      <c r="C132" s="37"/>
      <c r="D132" s="233" t="s">
        <v>135</v>
      </c>
      <c r="E132" s="37"/>
      <c r="F132" s="234" t="s">
        <v>221</v>
      </c>
      <c r="G132" s="37"/>
      <c r="H132" s="37"/>
      <c r="I132" s="137"/>
      <c r="J132" s="37"/>
      <c r="K132" s="37"/>
      <c r="L132" s="41"/>
      <c r="M132" s="235"/>
      <c r="N132" s="84"/>
      <c r="O132" s="84"/>
      <c r="P132" s="84"/>
      <c r="Q132" s="84"/>
      <c r="R132" s="84"/>
      <c r="S132" s="84"/>
      <c r="T132" s="85"/>
      <c r="AT132" s="15" t="s">
        <v>135</v>
      </c>
      <c r="AU132" s="15" t="s">
        <v>89</v>
      </c>
    </row>
    <row r="133" s="1" customFormat="1" ht="16.5" customHeight="1">
      <c r="B133" s="36"/>
      <c r="C133" s="220" t="s">
        <v>144</v>
      </c>
      <c r="D133" s="220" t="s">
        <v>129</v>
      </c>
      <c r="E133" s="221" t="s">
        <v>222</v>
      </c>
      <c r="F133" s="222" t="s">
        <v>223</v>
      </c>
      <c r="G133" s="223" t="s">
        <v>219</v>
      </c>
      <c r="H133" s="224">
        <v>4</v>
      </c>
      <c r="I133" s="225"/>
      <c r="J133" s="226">
        <f>ROUND(I133*H133,2)</f>
        <v>0</v>
      </c>
      <c r="K133" s="222" t="s">
        <v>141</v>
      </c>
      <c r="L133" s="41"/>
      <c r="M133" s="227" t="s">
        <v>1</v>
      </c>
      <c r="N133" s="228" t="s">
        <v>45</v>
      </c>
      <c r="O133" s="84"/>
      <c r="P133" s="229">
        <f>O133*H133</f>
        <v>0</v>
      </c>
      <c r="Q133" s="229">
        <v>8.0000000000000007E-05</v>
      </c>
      <c r="R133" s="229">
        <f>Q133*H133</f>
        <v>0.00032000000000000003</v>
      </c>
      <c r="S133" s="229">
        <v>0</v>
      </c>
      <c r="T133" s="230">
        <f>S133*H133</f>
        <v>0</v>
      </c>
      <c r="AR133" s="231" t="s">
        <v>151</v>
      </c>
      <c r="AT133" s="231" t="s">
        <v>129</v>
      </c>
      <c r="AU133" s="231" t="s">
        <v>89</v>
      </c>
      <c r="AY133" s="15" t="s">
        <v>128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5" t="s">
        <v>21</v>
      </c>
      <c r="BK133" s="232">
        <f>ROUND(I133*H133,2)</f>
        <v>0</v>
      </c>
      <c r="BL133" s="15" t="s">
        <v>151</v>
      </c>
      <c r="BM133" s="231" t="s">
        <v>224</v>
      </c>
    </row>
    <row r="134" s="1" customFormat="1">
      <c r="B134" s="36"/>
      <c r="C134" s="37"/>
      <c r="D134" s="233" t="s">
        <v>135</v>
      </c>
      <c r="E134" s="37"/>
      <c r="F134" s="234" t="s">
        <v>225</v>
      </c>
      <c r="G134" s="37"/>
      <c r="H134" s="37"/>
      <c r="I134" s="137"/>
      <c r="J134" s="37"/>
      <c r="K134" s="37"/>
      <c r="L134" s="41"/>
      <c r="M134" s="235"/>
      <c r="N134" s="84"/>
      <c r="O134" s="84"/>
      <c r="P134" s="84"/>
      <c r="Q134" s="84"/>
      <c r="R134" s="84"/>
      <c r="S134" s="84"/>
      <c r="T134" s="85"/>
      <c r="AT134" s="15" t="s">
        <v>135</v>
      </c>
      <c r="AU134" s="15" t="s">
        <v>89</v>
      </c>
    </row>
    <row r="135" s="1" customFormat="1" ht="24" customHeight="1">
      <c r="B135" s="36"/>
      <c r="C135" s="220" t="s">
        <v>151</v>
      </c>
      <c r="D135" s="220" t="s">
        <v>129</v>
      </c>
      <c r="E135" s="221" t="s">
        <v>226</v>
      </c>
      <c r="F135" s="222" t="s">
        <v>227</v>
      </c>
      <c r="G135" s="223" t="s">
        <v>214</v>
      </c>
      <c r="H135" s="224">
        <v>185.5</v>
      </c>
      <c r="I135" s="225"/>
      <c r="J135" s="226">
        <f>ROUND(I135*H135,2)</f>
        <v>0</v>
      </c>
      <c r="K135" s="222" t="s">
        <v>141</v>
      </c>
      <c r="L135" s="41"/>
      <c r="M135" s="227" t="s">
        <v>1</v>
      </c>
      <c r="N135" s="228" t="s">
        <v>45</v>
      </c>
      <c r="O135" s="84"/>
      <c r="P135" s="229">
        <f>O135*H135</f>
        <v>0</v>
      </c>
      <c r="Q135" s="229">
        <v>0</v>
      </c>
      <c r="R135" s="229">
        <f>Q135*H135</f>
        <v>0</v>
      </c>
      <c r="S135" s="229">
        <v>0.56000000000000005</v>
      </c>
      <c r="T135" s="230">
        <f>S135*H135</f>
        <v>103.88000000000001</v>
      </c>
      <c r="AR135" s="231" t="s">
        <v>151</v>
      </c>
      <c r="AT135" s="231" t="s">
        <v>129</v>
      </c>
      <c r="AU135" s="231" t="s">
        <v>89</v>
      </c>
      <c r="AY135" s="15" t="s">
        <v>128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5" t="s">
        <v>21</v>
      </c>
      <c r="BK135" s="232">
        <f>ROUND(I135*H135,2)</f>
        <v>0</v>
      </c>
      <c r="BL135" s="15" t="s">
        <v>151</v>
      </c>
      <c r="BM135" s="231" t="s">
        <v>228</v>
      </c>
    </row>
    <row r="136" s="1" customFormat="1">
      <c r="B136" s="36"/>
      <c r="C136" s="37"/>
      <c r="D136" s="233" t="s">
        <v>135</v>
      </c>
      <c r="E136" s="37"/>
      <c r="F136" s="234" t="s">
        <v>229</v>
      </c>
      <c r="G136" s="37"/>
      <c r="H136" s="37"/>
      <c r="I136" s="137"/>
      <c r="J136" s="37"/>
      <c r="K136" s="37"/>
      <c r="L136" s="41"/>
      <c r="M136" s="235"/>
      <c r="N136" s="84"/>
      <c r="O136" s="84"/>
      <c r="P136" s="84"/>
      <c r="Q136" s="84"/>
      <c r="R136" s="84"/>
      <c r="S136" s="84"/>
      <c r="T136" s="85"/>
      <c r="AT136" s="15" t="s">
        <v>135</v>
      </c>
      <c r="AU136" s="15" t="s">
        <v>89</v>
      </c>
    </row>
    <row r="137" s="12" customFormat="1">
      <c r="B137" s="241"/>
      <c r="C137" s="242"/>
      <c r="D137" s="233" t="s">
        <v>230</v>
      </c>
      <c r="E137" s="243" t="s">
        <v>1</v>
      </c>
      <c r="F137" s="244" t="s">
        <v>231</v>
      </c>
      <c r="G137" s="242"/>
      <c r="H137" s="245">
        <v>185.5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AT137" s="251" t="s">
        <v>230</v>
      </c>
      <c r="AU137" s="251" t="s">
        <v>89</v>
      </c>
      <c r="AV137" s="12" t="s">
        <v>89</v>
      </c>
      <c r="AW137" s="12" t="s">
        <v>36</v>
      </c>
      <c r="AX137" s="12" t="s">
        <v>80</v>
      </c>
      <c r="AY137" s="251" t="s">
        <v>128</v>
      </c>
    </row>
    <row r="138" s="13" customFormat="1">
      <c r="B138" s="252"/>
      <c r="C138" s="253"/>
      <c r="D138" s="233" t="s">
        <v>230</v>
      </c>
      <c r="E138" s="254" t="s">
        <v>1</v>
      </c>
      <c r="F138" s="255" t="s">
        <v>232</v>
      </c>
      <c r="G138" s="253"/>
      <c r="H138" s="256">
        <v>185.5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AT138" s="262" t="s">
        <v>230</v>
      </c>
      <c r="AU138" s="262" t="s">
        <v>89</v>
      </c>
      <c r="AV138" s="13" t="s">
        <v>144</v>
      </c>
      <c r="AW138" s="13" t="s">
        <v>36</v>
      </c>
      <c r="AX138" s="13" t="s">
        <v>21</v>
      </c>
      <c r="AY138" s="262" t="s">
        <v>128</v>
      </c>
    </row>
    <row r="139" s="1" customFormat="1" ht="24" customHeight="1">
      <c r="B139" s="36"/>
      <c r="C139" s="220" t="s">
        <v>127</v>
      </c>
      <c r="D139" s="220" t="s">
        <v>129</v>
      </c>
      <c r="E139" s="221" t="s">
        <v>233</v>
      </c>
      <c r="F139" s="222" t="s">
        <v>234</v>
      </c>
      <c r="G139" s="223" t="s">
        <v>214</v>
      </c>
      <c r="H139" s="224">
        <v>185.5</v>
      </c>
      <c r="I139" s="225"/>
      <c r="J139" s="226">
        <f>ROUND(I139*H139,2)</f>
        <v>0</v>
      </c>
      <c r="K139" s="222" t="s">
        <v>141</v>
      </c>
      <c r="L139" s="41"/>
      <c r="M139" s="227" t="s">
        <v>1</v>
      </c>
      <c r="N139" s="228" t="s">
        <v>45</v>
      </c>
      <c r="O139" s="84"/>
      <c r="P139" s="229">
        <f>O139*H139</f>
        <v>0</v>
      </c>
      <c r="Q139" s="229">
        <v>0</v>
      </c>
      <c r="R139" s="229">
        <f>Q139*H139</f>
        <v>0</v>
      </c>
      <c r="S139" s="229">
        <v>0.18099999999999999</v>
      </c>
      <c r="T139" s="230">
        <f>S139*H139</f>
        <v>33.575499999999998</v>
      </c>
      <c r="AR139" s="231" t="s">
        <v>151</v>
      </c>
      <c r="AT139" s="231" t="s">
        <v>129</v>
      </c>
      <c r="AU139" s="231" t="s">
        <v>89</v>
      </c>
      <c r="AY139" s="15" t="s">
        <v>128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5" t="s">
        <v>21</v>
      </c>
      <c r="BK139" s="232">
        <f>ROUND(I139*H139,2)</f>
        <v>0</v>
      </c>
      <c r="BL139" s="15" t="s">
        <v>151</v>
      </c>
      <c r="BM139" s="231" t="s">
        <v>235</v>
      </c>
    </row>
    <row r="140" s="1" customFormat="1">
      <c r="B140" s="36"/>
      <c r="C140" s="37"/>
      <c r="D140" s="233" t="s">
        <v>135</v>
      </c>
      <c r="E140" s="37"/>
      <c r="F140" s="234" t="s">
        <v>236</v>
      </c>
      <c r="G140" s="37"/>
      <c r="H140" s="37"/>
      <c r="I140" s="137"/>
      <c r="J140" s="37"/>
      <c r="K140" s="37"/>
      <c r="L140" s="41"/>
      <c r="M140" s="235"/>
      <c r="N140" s="84"/>
      <c r="O140" s="84"/>
      <c r="P140" s="84"/>
      <c r="Q140" s="84"/>
      <c r="R140" s="84"/>
      <c r="S140" s="84"/>
      <c r="T140" s="85"/>
      <c r="AT140" s="15" t="s">
        <v>135</v>
      </c>
      <c r="AU140" s="15" t="s">
        <v>89</v>
      </c>
    </row>
    <row r="141" s="1" customFormat="1" ht="24" customHeight="1">
      <c r="B141" s="36"/>
      <c r="C141" s="220" t="s">
        <v>159</v>
      </c>
      <c r="D141" s="220" t="s">
        <v>129</v>
      </c>
      <c r="E141" s="221" t="s">
        <v>237</v>
      </c>
      <c r="F141" s="222" t="s">
        <v>238</v>
      </c>
      <c r="G141" s="223" t="s">
        <v>239</v>
      </c>
      <c r="H141" s="224">
        <v>40</v>
      </c>
      <c r="I141" s="225"/>
      <c r="J141" s="226">
        <f>ROUND(I141*H141,2)</f>
        <v>0</v>
      </c>
      <c r="K141" s="222" t="s">
        <v>141</v>
      </c>
      <c r="L141" s="41"/>
      <c r="M141" s="227" t="s">
        <v>1</v>
      </c>
      <c r="N141" s="228" t="s">
        <v>45</v>
      </c>
      <c r="O141" s="84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AR141" s="231" t="s">
        <v>151</v>
      </c>
      <c r="AT141" s="231" t="s">
        <v>129</v>
      </c>
      <c r="AU141" s="231" t="s">
        <v>89</v>
      </c>
      <c r="AY141" s="15" t="s">
        <v>128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5" t="s">
        <v>21</v>
      </c>
      <c r="BK141" s="232">
        <f>ROUND(I141*H141,2)</f>
        <v>0</v>
      </c>
      <c r="BL141" s="15" t="s">
        <v>151</v>
      </c>
      <c r="BM141" s="231" t="s">
        <v>240</v>
      </c>
    </row>
    <row r="142" s="1" customFormat="1">
      <c r="B142" s="36"/>
      <c r="C142" s="37"/>
      <c r="D142" s="233" t="s">
        <v>135</v>
      </c>
      <c r="E142" s="37"/>
      <c r="F142" s="234" t="s">
        <v>241</v>
      </c>
      <c r="G142" s="37"/>
      <c r="H142" s="37"/>
      <c r="I142" s="137"/>
      <c r="J142" s="37"/>
      <c r="K142" s="37"/>
      <c r="L142" s="41"/>
      <c r="M142" s="235"/>
      <c r="N142" s="84"/>
      <c r="O142" s="84"/>
      <c r="P142" s="84"/>
      <c r="Q142" s="84"/>
      <c r="R142" s="84"/>
      <c r="S142" s="84"/>
      <c r="T142" s="85"/>
      <c r="AT142" s="15" t="s">
        <v>135</v>
      </c>
      <c r="AU142" s="15" t="s">
        <v>89</v>
      </c>
    </row>
    <row r="143" s="1" customFormat="1" ht="24" customHeight="1">
      <c r="B143" s="36"/>
      <c r="C143" s="220" t="s">
        <v>164</v>
      </c>
      <c r="D143" s="220" t="s">
        <v>129</v>
      </c>
      <c r="E143" s="221" t="s">
        <v>242</v>
      </c>
      <c r="F143" s="222" t="s">
        <v>243</v>
      </c>
      <c r="G143" s="223" t="s">
        <v>239</v>
      </c>
      <c r="H143" s="224">
        <v>70</v>
      </c>
      <c r="I143" s="225"/>
      <c r="J143" s="226">
        <f>ROUND(I143*H143,2)</f>
        <v>0</v>
      </c>
      <c r="K143" s="222" t="s">
        <v>141</v>
      </c>
      <c r="L143" s="41"/>
      <c r="M143" s="227" t="s">
        <v>1</v>
      </c>
      <c r="N143" s="228" t="s">
        <v>45</v>
      </c>
      <c r="O143" s="84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AR143" s="231" t="s">
        <v>151</v>
      </c>
      <c r="AT143" s="231" t="s">
        <v>129</v>
      </c>
      <c r="AU143" s="231" t="s">
        <v>89</v>
      </c>
      <c r="AY143" s="15" t="s">
        <v>128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5" t="s">
        <v>21</v>
      </c>
      <c r="BK143" s="232">
        <f>ROUND(I143*H143,2)</f>
        <v>0</v>
      </c>
      <c r="BL143" s="15" t="s">
        <v>151</v>
      </c>
      <c r="BM143" s="231" t="s">
        <v>244</v>
      </c>
    </row>
    <row r="144" s="1" customFormat="1">
      <c r="B144" s="36"/>
      <c r="C144" s="37"/>
      <c r="D144" s="233" t="s">
        <v>135</v>
      </c>
      <c r="E144" s="37"/>
      <c r="F144" s="234" t="s">
        <v>245</v>
      </c>
      <c r="G144" s="37"/>
      <c r="H144" s="37"/>
      <c r="I144" s="137"/>
      <c r="J144" s="37"/>
      <c r="K144" s="37"/>
      <c r="L144" s="41"/>
      <c r="M144" s="235"/>
      <c r="N144" s="84"/>
      <c r="O144" s="84"/>
      <c r="P144" s="84"/>
      <c r="Q144" s="84"/>
      <c r="R144" s="84"/>
      <c r="S144" s="84"/>
      <c r="T144" s="85"/>
      <c r="AT144" s="15" t="s">
        <v>135</v>
      </c>
      <c r="AU144" s="15" t="s">
        <v>89</v>
      </c>
    </row>
    <row r="145" s="1" customFormat="1" ht="24" customHeight="1">
      <c r="B145" s="36"/>
      <c r="C145" s="220" t="s">
        <v>169</v>
      </c>
      <c r="D145" s="220" t="s">
        <v>129</v>
      </c>
      <c r="E145" s="221" t="s">
        <v>246</v>
      </c>
      <c r="F145" s="222" t="s">
        <v>247</v>
      </c>
      <c r="G145" s="223" t="s">
        <v>239</v>
      </c>
      <c r="H145" s="224">
        <v>70</v>
      </c>
      <c r="I145" s="225"/>
      <c r="J145" s="226">
        <f>ROUND(I145*H145,2)</f>
        <v>0</v>
      </c>
      <c r="K145" s="222" t="s">
        <v>141</v>
      </c>
      <c r="L145" s="41"/>
      <c r="M145" s="227" t="s">
        <v>1</v>
      </c>
      <c r="N145" s="228" t="s">
        <v>45</v>
      </c>
      <c r="O145" s="84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AR145" s="231" t="s">
        <v>151</v>
      </c>
      <c r="AT145" s="231" t="s">
        <v>129</v>
      </c>
      <c r="AU145" s="231" t="s">
        <v>89</v>
      </c>
      <c r="AY145" s="15" t="s">
        <v>128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5" t="s">
        <v>21</v>
      </c>
      <c r="BK145" s="232">
        <f>ROUND(I145*H145,2)</f>
        <v>0</v>
      </c>
      <c r="BL145" s="15" t="s">
        <v>151</v>
      </c>
      <c r="BM145" s="231" t="s">
        <v>248</v>
      </c>
    </row>
    <row r="146" s="1" customFormat="1">
      <c r="B146" s="36"/>
      <c r="C146" s="37"/>
      <c r="D146" s="233" t="s">
        <v>135</v>
      </c>
      <c r="E146" s="37"/>
      <c r="F146" s="234" t="s">
        <v>249</v>
      </c>
      <c r="G146" s="37"/>
      <c r="H146" s="37"/>
      <c r="I146" s="137"/>
      <c r="J146" s="37"/>
      <c r="K146" s="37"/>
      <c r="L146" s="41"/>
      <c r="M146" s="235"/>
      <c r="N146" s="84"/>
      <c r="O146" s="84"/>
      <c r="P146" s="84"/>
      <c r="Q146" s="84"/>
      <c r="R146" s="84"/>
      <c r="S146" s="84"/>
      <c r="T146" s="85"/>
      <c r="AT146" s="15" t="s">
        <v>135</v>
      </c>
      <c r="AU146" s="15" t="s">
        <v>89</v>
      </c>
    </row>
    <row r="147" s="1" customFormat="1" ht="24" customHeight="1">
      <c r="B147" s="36"/>
      <c r="C147" s="220" t="s">
        <v>176</v>
      </c>
      <c r="D147" s="220" t="s">
        <v>129</v>
      </c>
      <c r="E147" s="221" t="s">
        <v>250</v>
      </c>
      <c r="F147" s="222" t="s">
        <v>251</v>
      </c>
      <c r="G147" s="223" t="s">
        <v>219</v>
      </c>
      <c r="H147" s="224">
        <v>4</v>
      </c>
      <c r="I147" s="225"/>
      <c r="J147" s="226">
        <f>ROUND(I147*H147,2)</f>
        <v>0</v>
      </c>
      <c r="K147" s="222" t="s">
        <v>141</v>
      </c>
      <c r="L147" s="41"/>
      <c r="M147" s="227" t="s">
        <v>1</v>
      </c>
      <c r="N147" s="228" t="s">
        <v>45</v>
      </c>
      <c r="O147" s="84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AR147" s="231" t="s">
        <v>151</v>
      </c>
      <c r="AT147" s="231" t="s">
        <v>129</v>
      </c>
      <c r="AU147" s="231" t="s">
        <v>89</v>
      </c>
      <c r="AY147" s="15" t="s">
        <v>128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5" t="s">
        <v>21</v>
      </c>
      <c r="BK147" s="232">
        <f>ROUND(I147*H147,2)</f>
        <v>0</v>
      </c>
      <c r="BL147" s="15" t="s">
        <v>151</v>
      </c>
      <c r="BM147" s="231" t="s">
        <v>252</v>
      </c>
    </row>
    <row r="148" s="1" customFormat="1">
      <c r="B148" s="36"/>
      <c r="C148" s="37"/>
      <c r="D148" s="233" t="s">
        <v>135</v>
      </c>
      <c r="E148" s="37"/>
      <c r="F148" s="234" t="s">
        <v>253</v>
      </c>
      <c r="G148" s="37"/>
      <c r="H148" s="37"/>
      <c r="I148" s="137"/>
      <c r="J148" s="37"/>
      <c r="K148" s="37"/>
      <c r="L148" s="41"/>
      <c r="M148" s="235"/>
      <c r="N148" s="84"/>
      <c r="O148" s="84"/>
      <c r="P148" s="84"/>
      <c r="Q148" s="84"/>
      <c r="R148" s="84"/>
      <c r="S148" s="84"/>
      <c r="T148" s="85"/>
      <c r="AT148" s="15" t="s">
        <v>135</v>
      </c>
      <c r="AU148" s="15" t="s">
        <v>89</v>
      </c>
    </row>
    <row r="149" s="1" customFormat="1" ht="24" customHeight="1">
      <c r="B149" s="36"/>
      <c r="C149" s="220" t="s">
        <v>26</v>
      </c>
      <c r="D149" s="220" t="s">
        <v>129</v>
      </c>
      <c r="E149" s="221" t="s">
        <v>254</v>
      </c>
      <c r="F149" s="222" t="s">
        <v>255</v>
      </c>
      <c r="G149" s="223" t="s">
        <v>219</v>
      </c>
      <c r="H149" s="224">
        <v>4</v>
      </c>
      <c r="I149" s="225"/>
      <c r="J149" s="226">
        <f>ROUND(I149*H149,2)</f>
        <v>0</v>
      </c>
      <c r="K149" s="222" t="s">
        <v>141</v>
      </c>
      <c r="L149" s="41"/>
      <c r="M149" s="227" t="s">
        <v>1</v>
      </c>
      <c r="N149" s="228" t="s">
        <v>45</v>
      </c>
      <c r="O149" s="84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AR149" s="231" t="s">
        <v>151</v>
      </c>
      <c r="AT149" s="231" t="s">
        <v>129</v>
      </c>
      <c r="AU149" s="231" t="s">
        <v>89</v>
      </c>
      <c r="AY149" s="15" t="s">
        <v>128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5" t="s">
        <v>21</v>
      </c>
      <c r="BK149" s="232">
        <f>ROUND(I149*H149,2)</f>
        <v>0</v>
      </c>
      <c r="BL149" s="15" t="s">
        <v>151</v>
      </c>
      <c r="BM149" s="231" t="s">
        <v>256</v>
      </c>
    </row>
    <row r="150" s="1" customFormat="1">
      <c r="B150" s="36"/>
      <c r="C150" s="37"/>
      <c r="D150" s="233" t="s">
        <v>135</v>
      </c>
      <c r="E150" s="37"/>
      <c r="F150" s="234" t="s">
        <v>257</v>
      </c>
      <c r="G150" s="37"/>
      <c r="H150" s="37"/>
      <c r="I150" s="137"/>
      <c r="J150" s="37"/>
      <c r="K150" s="37"/>
      <c r="L150" s="41"/>
      <c r="M150" s="235"/>
      <c r="N150" s="84"/>
      <c r="O150" s="84"/>
      <c r="P150" s="84"/>
      <c r="Q150" s="84"/>
      <c r="R150" s="84"/>
      <c r="S150" s="84"/>
      <c r="T150" s="85"/>
      <c r="AT150" s="15" t="s">
        <v>135</v>
      </c>
      <c r="AU150" s="15" t="s">
        <v>89</v>
      </c>
    </row>
    <row r="151" s="1" customFormat="1" ht="16.5" customHeight="1">
      <c r="B151" s="36"/>
      <c r="C151" s="220" t="s">
        <v>188</v>
      </c>
      <c r="D151" s="220" t="s">
        <v>129</v>
      </c>
      <c r="E151" s="221" t="s">
        <v>258</v>
      </c>
      <c r="F151" s="222" t="s">
        <v>259</v>
      </c>
      <c r="G151" s="223" t="s">
        <v>219</v>
      </c>
      <c r="H151" s="224">
        <v>4</v>
      </c>
      <c r="I151" s="225"/>
      <c r="J151" s="226">
        <f>ROUND(I151*H151,2)</f>
        <v>0</v>
      </c>
      <c r="K151" s="222" t="s">
        <v>141</v>
      </c>
      <c r="L151" s="41"/>
      <c r="M151" s="227" t="s">
        <v>1</v>
      </c>
      <c r="N151" s="228" t="s">
        <v>45</v>
      </c>
      <c r="O151" s="84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AR151" s="231" t="s">
        <v>151</v>
      </c>
      <c r="AT151" s="231" t="s">
        <v>129</v>
      </c>
      <c r="AU151" s="231" t="s">
        <v>89</v>
      </c>
      <c r="AY151" s="15" t="s">
        <v>128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5" t="s">
        <v>21</v>
      </c>
      <c r="BK151" s="232">
        <f>ROUND(I151*H151,2)</f>
        <v>0</v>
      </c>
      <c r="BL151" s="15" t="s">
        <v>151</v>
      </c>
      <c r="BM151" s="231" t="s">
        <v>260</v>
      </c>
    </row>
    <row r="152" s="1" customFormat="1">
      <c r="B152" s="36"/>
      <c r="C152" s="37"/>
      <c r="D152" s="233" t="s">
        <v>135</v>
      </c>
      <c r="E152" s="37"/>
      <c r="F152" s="234" t="s">
        <v>261</v>
      </c>
      <c r="G152" s="37"/>
      <c r="H152" s="37"/>
      <c r="I152" s="137"/>
      <c r="J152" s="37"/>
      <c r="K152" s="37"/>
      <c r="L152" s="41"/>
      <c r="M152" s="235"/>
      <c r="N152" s="84"/>
      <c r="O152" s="84"/>
      <c r="P152" s="84"/>
      <c r="Q152" s="84"/>
      <c r="R152" s="84"/>
      <c r="S152" s="84"/>
      <c r="T152" s="85"/>
      <c r="AT152" s="15" t="s">
        <v>135</v>
      </c>
      <c r="AU152" s="15" t="s">
        <v>89</v>
      </c>
    </row>
    <row r="153" s="1" customFormat="1" ht="24" customHeight="1">
      <c r="B153" s="36"/>
      <c r="C153" s="220" t="s">
        <v>193</v>
      </c>
      <c r="D153" s="220" t="s">
        <v>129</v>
      </c>
      <c r="E153" s="221" t="s">
        <v>262</v>
      </c>
      <c r="F153" s="222" t="s">
        <v>263</v>
      </c>
      <c r="G153" s="223" t="s">
        <v>214</v>
      </c>
      <c r="H153" s="224">
        <v>640</v>
      </c>
      <c r="I153" s="225"/>
      <c r="J153" s="226">
        <f>ROUND(I153*H153,2)</f>
        <v>0</v>
      </c>
      <c r="K153" s="222" t="s">
        <v>141</v>
      </c>
      <c r="L153" s="41"/>
      <c r="M153" s="227" t="s">
        <v>1</v>
      </c>
      <c r="N153" s="228" t="s">
        <v>45</v>
      </c>
      <c r="O153" s="84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AR153" s="231" t="s">
        <v>151</v>
      </c>
      <c r="AT153" s="231" t="s">
        <v>129</v>
      </c>
      <c r="AU153" s="231" t="s">
        <v>89</v>
      </c>
      <c r="AY153" s="15" t="s">
        <v>128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5" t="s">
        <v>21</v>
      </c>
      <c r="BK153" s="232">
        <f>ROUND(I153*H153,2)</f>
        <v>0</v>
      </c>
      <c r="BL153" s="15" t="s">
        <v>151</v>
      </c>
      <c r="BM153" s="231" t="s">
        <v>264</v>
      </c>
    </row>
    <row r="154" s="1" customFormat="1">
      <c r="B154" s="36"/>
      <c r="C154" s="37"/>
      <c r="D154" s="233" t="s">
        <v>135</v>
      </c>
      <c r="E154" s="37"/>
      <c r="F154" s="234" t="s">
        <v>265</v>
      </c>
      <c r="G154" s="37"/>
      <c r="H154" s="37"/>
      <c r="I154" s="137"/>
      <c r="J154" s="37"/>
      <c r="K154" s="37"/>
      <c r="L154" s="41"/>
      <c r="M154" s="235"/>
      <c r="N154" s="84"/>
      <c r="O154" s="84"/>
      <c r="P154" s="84"/>
      <c r="Q154" s="84"/>
      <c r="R154" s="84"/>
      <c r="S154" s="84"/>
      <c r="T154" s="85"/>
      <c r="AT154" s="15" t="s">
        <v>135</v>
      </c>
      <c r="AU154" s="15" t="s">
        <v>89</v>
      </c>
    </row>
    <row r="155" s="1" customFormat="1" ht="24" customHeight="1">
      <c r="B155" s="36"/>
      <c r="C155" s="220" t="s">
        <v>266</v>
      </c>
      <c r="D155" s="220" t="s">
        <v>129</v>
      </c>
      <c r="E155" s="221" t="s">
        <v>267</v>
      </c>
      <c r="F155" s="222" t="s">
        <v>268</v>
      </c>
      <c r="G155" s="223" t="s">
        <v>239</v>
      </c>
      <c r="H155" s="224">
        <v>70</v>
      </c>
      <c r="I155" s="225"/>
      <c r="J155" s="226">
        <f>ROUND(I155*H155,2)</f>
        <v>0</v>
      </c>
      <c r="K155" s="222" t="s">
        <v>141</v>
      </c>
      <c r="L155" s="41"/>
      <c r="M155" s="227" t="s">
        <v>1</v>
      </c>
      <c r="N155" s="228" t="s">
        <v>45</v>
      </c>
      <c r="O155" s="84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AR155" s="231" t="s">
        <v>151</v>
      </c>
      <c r="AT155" s="231" t="s">
        <v>129</v>
      </c>
      <c r="AU155" s="231" t="s">
        <v>89</v>
      </c>
      <c r="AY155" s="15" t="s">
        <v>128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5" t="s">
        <v>21</v>
      </c>
      <c r="BK155" s="232">
        <f>ROUND(I155*H155,2)</f>
        <v>0</v>
      </c>
      <c r="BL155" s="15" t="s">
        <v>151</v>
      </c>
      <c r="BM155" s="231" t="s">
        <v>269</v>
      </c>
    </row>
    <row r="156" s="1" customFormat="1">
      <c r="B156" s="36"/>
      <c r="C156" s="37"/>
      <c r="D156" s="233" t="s">
        <v>135</v>
      </c>
      <c r="E156" s="37"/>
      <c r="F156" s="234" t="s">
        <v>270</v>
      </c>
      <c r="G156" s="37"/>
      <c r="H156" s="37"/>
      <c r="I156" s="137"/>
      <c r="J156" s="37"/>
      <c r="K156" s="37"/>
      <c r="L156" s="41"/>
      <c r="M156" s="235"/>
      <c r="N156" s="84"/>
      <c r="O156" s="84"/>
      <c r="P156" s="84"/>
      <c r="Q156" s="84"/>
      <c r="R156" s="84"/>
      <c r="S156" s="84"/>
      <c r="T156" s="85"/>
      <c r="AT156" s="15" t="s">
        <v>135</v>
      </c>
      <c r="AU156" s="15" t="s">
        <v>89</v>
      </c>
    </row>
    <row r="157" s="1" customFormat="1" ht="24" customHeight="1">
      <c r="B157" s="36"/>
      <c r="C157" s="220" t="s">
        <v>271</v>
      </c>
      <c r="D157" s="220" t="s">
        <v>129</v>
      </c>
      <c r="E157" s="221" t="s">
        <v>272</v>
      </c>
      <c r="F157" s="222" t="s">
        <v>273</v>
      </c>
      <c r="G157" s="223" t="s">
        <v>239</v>
      </c>
      <c r="H157" s="224">
        <v>270</v>
      </c>
      <c r="I157" s="225"/>
      <c r="J157" s="226">
        <f>ROUND(I157*H157,2)</f>
        <v>0</v>
      </c>
      <c r="K157" s="222" t="s">
        <v>141</v>
      </c>
      <c r="L157" s="41"/>
      <c r="M157" s="227" t="s">
        <v>1</v>
      </c>
      <c r="N157" s="228" t="s">
        <v>45</v>
      </c>
      <c r="O157" s="84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AR157" s="231" t="s">
        <v>151</v>
      </c>
      <c r="AT157" s="231" t="s">
        <v>129</v>
      </c>
      <c r="AU157" s="231" t="s">
        <v>89</v>
      </c>
      <c r="AY157" s="15" t="s">
        <v>128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5" t="s">
        <v>21</v>
      </c>
      <c r="BK157" s="232">
        <f>ROUND(I157*H157,2)</f>
        <v>0</v>
      </c>
      <c r="BL157" s="15" t="s">
        <v>151</v>
      </c>
      <c r="BM157" s="231" t="s">
        <v>274</v>
      </c>
    </row>
    <row r="158" s="1" customFormat="1">
      <c r="B158" s="36"/>
      <c r="C158" s="37"/>
      <c r="D158" s="233" t="s">
        <v>135</v>
      </c>
      <c r="E158" s="37"/>
      <c r="F158" s="234" t="s">
        <v>275</v>
      </c>
      <c r="G158" s="37"/>
      <c r="H158" s="37"/>
      <c r="I158" s="137"/>
      <c r="J158" s="37"/>
      <c r="K158" s="37"/>
      <c r="L158" s="41"/>
      <c r="M158" s="235"/>
      <c r="N158" s="84"/>
      <c r="O158" s="84"/>
      <c r="P158" s="84"/>
      <c r="Q158" s="84"/>
      <c r="R158" s="84"/>
      <c r="S158" s="84"/>
      <c r="T158" s="85"/>
      <c r="AT158" s="15" t="s">
        <v>135</v>
      </c>
      <c r="AU158" s="15" t="s">
        <v>89</v>
      </c>
    </row>
    <row r="159" s="1" customFormat="1" ht="16.5" customHeight="1">
      <c r="B159" s="36"/>
      <c r="C159" s="263" t="s">
        <v>8</v>
      </c>
      <c r="D159" s="263" t="s">
        <v>276</v>
      </c>
      <c r="E159" s="264" t="s">
        <v>277</v>
      </c>
      <c r="F159" s="265" t="s">
        <v>278</v>
      </c>
      <c r="G159" s="266" t="s">
        <v>279</v>
      </c>
      <c r="H159" s="267">
        <v>459</v>
      </c>
      <c r="I159" s="268"/>
      <c r="J159" s="269">
        <f>ROUND(I159*H159,2)</f>
        <v>0</v>
      </c>
      <c r="K159" s="265" t="s">
        <v>141</v>
      </c>
      <c r="L159" s="270"/>
      <c r="M159" s="271" t="s">
        <v>1</v>
      </c>
      <c r="N159" s="272" t="s">
        <v>45</v>
      </c>
      <c r="O159" s="84"/>
      <c r="P159" s="229">
        <f>O159*H159</f>
        <v>0</v>
      </c>
      <c r="Q159" s="229">
        <v>1</v>
      </c>
      <c r="R159" s="229">
        <f>Q159*H159</f>
        <v>459</v>
      </c>
      <c r="S159" s="229">
        <v>0</v>
      </c>
      <c r="T159" s="230">
        <f>S159*H159</f>
        <v>0</v>
      </c>
      <c r="AR159" s="231" t="s">
        <v>169</v>
      </c>
      <c r="AT159" s="231" t="s">
        <v>276</v>
      </c>
      <c r="AU159" s="231" t="s">
        <v>89</v>
      </c>
      <c r="AY159" s="15" t="s">
        <v>128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5" t="s">
        <v>21</v>
      </c>
      <c r="BK159" s="232">
        <f>ROUND(I159*H159,2)</f>
        <v>0</v>
      </c>
      <c r="BL159" s="15" t="s">
        <v>151</v>
      </c>
      <c r="BM159" s="231" t="s">
        <v>280</v>
      </c>
    </row>
    <row r="160" s="1" customFormat="1">
      <c r="B160" s="36"/>
      <c r="C160" s="37"/>
      <c r="D160" s="233" t="s">
        <v>135</v>
      </c>
      <c r="E160" s="37"/>
      <c r="F160" s="234" t="s">
        <v>281</v>
      </c>
      <c r="G160" s="37"/>
      <c r="H160" s="37"/>
      <c r="I160" s="137"/>
      <c r="J160" s="37"/>
      <c r="K160" s="37"/>
      <c r="L160" s="41"/>
      <c r="M160" s="235"/>
      <c r="N160" s="84"/>
      <c r="O160" s="84"/>
      <c r="P160" s="84"/>
      <c r="Q160" s="84"/>
      <c r="R160" s="84"/>
      <c r="S160" s="84"/>
      <c r="T160" s="85"/>
      <c r="AT160" s="15" t="s">
        <v>135</v>
      </c>
      <c r="AU160" s="15" t="s">
        <v>89</v>
      </c>
    </row>
    <row r="161" s="1" customFormat="1">
      <c r="B161" s="36"/>
      <c r="C161" s="37"/>
      <c r="D161" s="233" t="s">
        <v>282</v>
      </c>
      <c r="E161" s="37"/>
      <c r="F161" s="273" t="s">
        <v>283</v>
      </c>
      <c r="G161" s="37"/>
      <c r="H161" s="37"/>
      <c r="I161" s="137"/>
      <c r="J161" s="37"/>
      <c r="K161" s="37"/>
      <c r="L161" s="41"/>
      <c r="M161" s="235"/>
      <c r="N161" s="84"/>
      <c r="O161" s="84"/>
      <c r="P161" s="84"/>
      <c r="Q161" s="84"/>
      <c r="R161" s="84"/>
      <c r="S161" s="84"/>
      <c r="T161" s="85"/>
      <c r="AT161" s="15" t="s">
        <v>282</v>
      </c>
      <c r="AU161" s="15" t="s">
        <v>89</v>
      </c>
    </row>
    <row r="162" s="12" customFormat="1">
      <c r="B162" s="241"/>
      <c r="C162" s="242"/>
      <c r="D162" s="233" t="s">
        <v>230</v>
      </c>
      <c r="E162" s="243" t="s">
        <v>1</v>
      </c>
      <c r="F162" s="244" t="s">
        <v>284</v>
      </c>
      <c r="G162" s="242"/>
      <c r="H162" s="245">
        <v>459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AT162" s="251" t="s">
        <v>230</v>
      </c>
      <c r="AU162" s="251" t="s">
        <v>89</v>
      </c>
      <c r="AV162" s="12" t="s">
        <v>89</v>
      </c>
      <c r="AW162" s="12" t="s">
        <v>36</v>
      </c>
      <c r="AX162" s="12" t="s">
        <v>80</v>
      </c>
      <c r="AY162" s="251" t="s">
        <v>128</v>
      </c>
    </row>
    <row r="163" s="13" customFormat="1">
      <c r="B163" s="252"/>
      <c r="C163" s="253"/>
      <c r="D163" s="233" t="s">
        <v>230</v>
      </c>
      <c r="E163" s="254" t="s">
        <v>1</v>
      </c>
      <c r="F163" s="255" t="s">
        <v>232</v>
      </c>
      <c r="G163" s="253"/>
      <c r="H163" s="256">
        <v>459</v>
      </c>
      <c r="I163" s="257"/>
      <c r="J163" s="253"/>
      <c r="K163" s="253"/>
      <c r="L163" s="258"/>
      <c r="M163" s="259"/>
      <c r="N163" s="260"/>
      <c r="O163" s="260"/>
      <c r="P163" s="260"/>
      <c r="Q163" s="260"/>
      <c r="R163" s="260"/>
      <c r="S163" s="260"/>
      <c r="T163" s="261"/>
      <c r="AT163" s="262" t="s">
        <v>230</v>
      </c>
      <c r="AU163" s="262" t="s">
        <v>89</v>
      </c>
      <c r="AV163" s="13" t="s">
        <v>144</v>
      </c>
      <c r="AW163" s="13" t="s">
        <v>36</v>
      </c>
      <c r="AX163" s="13" t="s">
        <v>21</v>
      </c>
      <c r="AY163" s="262" t="s">
        <v>128</v>
      </c>
    </row>
    <row r="164" s="1" customFormat="1" ht="16.5" customHeight="1">
      <c r="B164" s="36"/>
      <c r="C164" s="220" t="s">
        <v>285</v>
      </c>
      <c r="D164" s="220" t="s">
        <v>129</v>
      </c>
      <c r="E164" s="221" t="s">
        <v>286</v>
      </c>
      <c r="F164" s="222" t="s">
        <v>287</v>
      </c>
      <c r="G164" s="223" t="s">
        <v>239</v>
      </c>
      <c r="H164" s="224">
        <v>70</v>
      </c>
      <c r="I164" s="225"/>
      <c r="J164" s="226">
        <f>ROUND(I164*H164,2)</f>
        <v>0</v>
      </c>
      <c r="K164" s="222" t="s">
        <v>141</v>
      </c>
      <c r="L164" s="41"/>
      <c r="M164" s="227" t="s">
        <v>1</v>
      </c>
      <c r="N164" s="228" t="s">
        <v>45</v>
      </c>
      <c r="O164" s="84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AR164" s="231" t="s">
        <v>151</v>
      </c>
      <c r="AT164" s="231" t="s">
        <v>129</v>
      </c>
      <c r="AU164" s="231" t="s">
        <v>89</v>
      </c>
      <c r="AY164" s="15" t="s">
        <v>128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5" t="s">
        <v>21</v>
      </c>
      <c r="BK164" s="232">
        <f>ROUND(I164*H164,2)</f>
        <v>0</v>
      </c>
      <c r="BL164" s="15" t="s">
        <v>151</v>
      </c>
      <c r="BM164" s="231" t="s">
        <v>288</v>
      </c>
    </row>
    <row r="165" s="1" customFormat="1">
      <c r="B165" s="36"/>
      <c r="C165" s="37"/>
      <c r="D165" s="233" t="s">
        <v>135</v>
      </c>
      <c r="E165" s="37"/>
      <c r="F165" s="234" t="s">
        <v>287</v>
      </c>
      <c r="G165" s="37"/>
      <c r="H165" s="37"/>
      <c r="I165" s="137"/>
      <c r="J165" s="37"/>
      <c r="K165" s="37"/>
      <c r="L165" s="41"/>
      <c r="M165" s="235"/>
      <c r="N165" s="84"/>
      <c r="O165" s="84"/>
      <c r="P165" s="84"/>
      <c r="Q165" s="84"/>
      <c r="R165" s="84"/>
      <c r="S165" s="84"/>
      <c r="T165" s="85"/>
      <c r="AT165" s="15" t="s">
        <v>135</v>
      </c>
      <c r="AU165" s="15" t="s">
        <v>89</v>
      </c>
    </row>
    <row r="166" s="1" customFormat="1" ht="24" customHeight="1">
      <c r="B166" s="36"/>
      <c r="C166" s="220" t="s">
        <v>289</v>
      </c>
      <c r="D166" s="220" t="s">
        <v>129</v>
      </c>
      <c r="E166" s="221" t="s">
        <v>290</v>
      </c>
      <c r="F166" s="222" t="s">
        <v>291</v>
      </c>
      <c r="G166" s="223" t="s">
        <v>279</v>
      </c>
      <c r="H166" s="224">
        <v>83.200000000000003</v>
      </c>
      <c r="I166" s="225"/>
      <c r="J166" s="226">
        <f>ROUND(I166*H166,2)</f>
        <v>0</v>
      </c>
      <c r="K166" s="222" t="s">
        <v>141</v>
      </c>
      <c r="L166" s="41"/>
      <c r="M166" s="227" t="s">
        <v>1</v>
      </c>
      <c r="N166" s="228" t="s">
        <v>45</v>
      </c>
      <c r="O166" s="84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AR166" s="231" t="s">
        <v>151</v>
      </c>
      <c r="AT166" s="231" t="s">
        <v>129</v>
      </c>
      <c r="AU166" s="231" t="s">
        <v>89</v>
      </c>
      <c r="AY166" s="15" t="s">
        <v>128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5" t="s">
        <v>21</v>
      </c>
      <c r="BK166" s="232">
        <f>ROUND(I166*H166,2)</f>
        <v>0</v>
      </c>
      <c r="BL166" s="15" t="s">
        <v>151</v>
      </c>
      <c r="BM166" s="231" t="s">
        <v>292</v>
      </c>
    </row>
    <row r="167" s="1" customFormat="1">
      <c r="B167" s="36"/>
      <c r="C167" s="37"/>
      <c r="D167" s="233" t="s">
        <v>135</v>
      </c>
      <c r="E167" s="37"/>
      <c r="F167" s="234" t="s">
        <v>293</v>
      </c>
      <c r="G167" s="37"/>
      <c r="H167" s="37"/>
      <c r="I167" s="137"/>
      <c r="J167" s="37"/>
      <c r="K167" s="37"/>
      <c r="L167" s="41"/>
      <c r="M167" s="235"/>
      <c r="N167" s="84"/>
      <c r="O167" s="84"/>
      <c r="P167" s="84"/>
      <c r="Q167" s="84"/>
      <c r="R167" s="84"/>
      <c r="S167" s="84"/>
      <c r="T167" s="85"/>
      <c r="AT167" s="15" t="s">
        <v>135</v>
      </c>
      <c r="AU167" s="15" t="s">
        <v>89</v>
      </c>
    </row>
    <row r="168" s="12" customFormat="1">
      <c r="B168" s="241"/>
      <c r="C168" s="242"/>
      <c r="D168" s="233" t="s">
        <v>230</v>
      </c>
      <c r="E168" s="243" t="s">
        <v>1</v>
      </c>
      <c r="F168" s="244" t="s">
        <v>294</v>
      </c>
      <c r="G168" s="242"/>
      <c r="H168" s="245">
        <v>83.200000000000003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AT168" s="251" t="s">
        <v>230</v>
      </c>
      <c r="AU168" s="251" t="s">
        <v>89</v>
      </c>
      <c r="AV168" s="12" t="s">
        <v>89</v>
      </c>
      <c r="AW168" s="12" t="s">
        <v>36</v>
      </c>
      <c r="AX168" s="12" t="s">
        <v>80</v>
      </c>
      <c r="AY168" s="251" t="s">
        <v>128</v>
      </c>
    </row>
    <row r="169" s="13" customFormat="1">
      <c r="B169" s="252"/>
      <c r="C169" s="253"/>
      <c r="D169" s="233" t="s">
        <v>230</v>
      </c>
      <c r="E169" s="254" t="s">
        <v>1</v>
      </c>
      <c r="F169" s="255" t="s">
        <v>232</v>
      </c>
      <c r="G169" s="253"/>
      <c r="H169" s="256">
        <v>83.200000000000003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AT169" s="262" t="s">
        <v>230</v>
      </c>
      <c r="AU169" s="262" t="s">
        <v>89</v>
      </c>
      <c r="AV169" s="13" t="s">
        <v>144</v>
      </c>
      <c r="AW169" s="13" t="s">
        <v>36</v>
      </c>
      <c r="AX169" s="13" t="s">
        <v>21</v>
      </c>
      <c r="AY169" s="262" t="s">
        <v>128</v>
      </c>
    </row>
    <row r="170" s="1" customFormat="1" ht="24" customHeight="1">
      <c r="B170" s="36"/>
      <c r="C170" s="220" t="s">
        <v>295</v>
      </c>
      <c r="D170" s="220" t="s">
        <v>129</v>
      </c>
      <c r="E170" s="221" t="s">
        <v>296</v>
      </c>
      <c r="F170" s="222" t="s">
        <v>297</v>
      </c>
      <c r="G170" s="223" t="s">
        <v>279</v>
      </c>
      <c r="H170" s="224">
        <v>112</v>
      </c>
      <c r="I170" s="225"/>
      <c r="J170" s="226">
        <f>ROUND(I170*H170,2)</f>
        <v>0</v>
      </c>
      <c r="K170" s="222" t="s">
        <v>1</v>
      </c>
      <c r="L170" s="41"/>
      <c r="M170" s="227" t="s">
        <v>1</v>
      </c>
      <c r="N170" s="228" t="s">
        <v>45</v>
      </c>
      <c r="O170" s="84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AR170" s="231" t="s">
        <v>151</v>
      </c>
      <c r="AT170" s="231" t="s">
        <v>129</v>
      </c>
      <c r="AU170" s="231" t="s">
        <v>89</v>
      </c>
      <c r="AY170" s="15" t="s">
        <v>128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5" t="s">
        <v>21</v>
      </c>
      <c r="BK170" s="232">
        <f>ROUND(I170*H170,2)</f>
        <v>0</v>
      </c>
      <c r="BL170" s="15" t="s">
        <v>151</v>
      </c>
      <c r="BM170" s="231" t="s">
        <v>298</v>
      </c>
    </row>
    <row r="171" s="1" customFormat="1">
      <c r="B171" s="36"/>
      <c r="C171" s="37"/>
      <c r="D171" s="233" t="s">
        <v>135</v>
      </c>
      <c r="E171" s="37"/>
      <c r="F171" s="234" t="s">
        <v>293</v>
      </c>
      <c r="G171" s="37"/>
      <c r="H171" s="37"/>
      <c r="I171" s="137"/>
      <c r="J171" s="37"/>
      <c r="K171" s="37"/>
      <c r="L171" s="41"/>
      <c r="M171" s="235"/>
      <c r="N171" s="84"/>
      <c r="O171" s="84"/>
      <c r="P171" s="84"/>
      <c r="Q171" s="84"/>
      <c r="R171" s="84"/>
      <c r="S171" s="84"/>
      <c r="T171" s="85"/>
      <c r="AT171" s="15" t="s">
        <v>135</v>
      </c>
      <c r="AU171" s="15" t="s">
        <v>89</v>
      </c>
    </row>
    <row r="172" s="12" customFormat="1">
      <c r="B172" s="241"/>
      <c r="C172" s="242"/>
      <c r="D172" s="233" t="s">
        <v>230</v>
      </c>
      <c r="E172" s="243" t="s">
        <v>1</v>
      </c>
      <c r="F172" s="244" t="s">
        <v>299</v>
      </c>
      <c r="G172" s="242"/>
      <c r="H172" s="245">
        <v>112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AT172" s="251" t="s">
        <v>230</v>
      </c>
      <c r="AU172" s="251" t="s">
        <v>89</v>
      </c>
      <c r="AV172" s="12" t="s">
        <v>89</v>
      </c>
      <c r="AW172" s="12" t="s">
        <v>36</v>
      </c>
      <c r="AX172" s="12" t="s">
        <v>80</v>
      </c>
      <c r="AY172" s="251" t="s">
        <v>128</v>
      </c>
    </row>
    <row r="173" s="13" customFormat="1">
      <c r="B173" s="252"/>
      <c r="C173" s="253"/>
      <c r="D173" s="233" t="s">
        <v>230</v>
      </c>
      <c r="E173" s="254" t="s">
        <v>1</v>
      </c>
      <c r="F173" s="255" t="s">
        <v>232</v>
      </c>
      <c r="G173" s="253"/>
      <c r="H173" s="256">
        <v>112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AT173" s="262" t="s">
        <v>230</v>
      </c>
      <c r="AU173" s="262" t="s">
        <v>89</v>
      </c>
      <c r="AV173" s="13" t="s">
        <v>144</v>
      </c>
      <c r="AW173" s="13" t="s">
        <v>36</v>
      </c>
      <c r="AX173" s="13" t="s">
        <v>21</v>
      </c>
      <c r="AY173" s="262" t="s">
        <v>128</v>
      </c>
    </row>
    <row r="174" s="1" customFormat="1" ht="24" customHeight="1">
      <c r="B174" s="36"/>
      <c r="C174" s="220" t="s">
        <v>300</v>
      </c>
      <c r="D174" s="220" t="s">
        <v>129</v>
      </c>
      <c r="E174" s="221" t="s">
        <v>301</v>
      </c>
      <c r="F174" s="222" t="s">
        <v>302</v>
      </c>
      <c r="G174" s="223" t="s">
        <v>214</v>
      </c>
      <c r="H174" s="224">
        <v>540</v>
      </c>
      <c r="I174" s="225"/>
      <c r="J174" s="226">
        <f>ROUND(I174*H174,2)</f>
        <v>0</v>
      </c>
      <c r="K174" s="222" t="s">
        <v>1</v>
      </c>
      <c r="L174" s="41"/>
      <c r="M174" s="227" t="s">
        <v>1</v>
      </c>
      <c r="N174" s="228" t="s">
        <v>45</v>
      </c>
      <c r="O174" s="84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AR174" s="231" t="s">
        <v>151</v>
      </c>
      <c r="AT174" s="231" t="s">
        <v>129</v>
      </c>
      <c r="AU174" s="231" t="s">
        <v>89</v>
      </c>
      <c r="AY174" s="15" t="s">
        <v>128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5" t="s">
        <v>21</v>
      </c>
      <c r="BK174" s="232">
        <f>ROUND(I174*H174,2)</f>
        <v>0</v>
      </c>
      <c r="BL174" s="15" t="s">
        <v>151</v>
      </c>
      <c r="BM174" s="231" t="s">
        <v>303</v>
      </c>
    </row>
    <row r="175" s="1" customFormat="1">
      <c r="B175" s="36"/>
      <c r="C175" s="37"/>
      <c r="D175" s="233" t="s">
        <v>135</v>
      </c>
      <c r="E175" s="37"/>
      <c r="F175" s="234" t="s">
        <v>304</v>
      </c>
      <c r="G175" s="37"/>
      <c r="H175" s="37"/>
      <c r="I175" s="137"/>
      <c r="J175" s="37"/>
      <c r="K175" s="37"/>
      <c r="L175" s="41"/>
      <c r="M175" s="235"/>
      <c r="N175" s="84"/>
      <c r="O175" s="84"/>
      <c r="P175" s="84"/>
      <c r="Q175" s="84"/>
      <c r="R175" s="84"/>
      <c r="S175" s="84"/>
      <c r="T175" s="85"/>
      <c r="AT175" s="15" t="s">
        <v>135</v>
      </c>
      <c r="AU175" s="15" t="s">
        <v>89</v>
      </c>
    </row>
    <row r="176" s="1" customFormat="1" ht="24" customHeight="1">
      <c r="B176" s="36"/>
      <c r="C176" s="220" t="s">
        <v>305</v>
      </c>
      <c r="D176" s="220" t="s">
        <v>129</v>
      </c>
      <c r="E176" s="221" t="s">
        <v>306</v>
      </c>
      <c r="F176" s="222" t="s">
        <v>307</v>
      </c>
      <c r="G176" s="223" t="s">
        <v>214</v>
      </c>
      <c r="H176" s="224">
        <v>540</v>
      </c>
      <c r="I176" s="225"/>
      <c r="J176" s="226">
        <f>ROUND(I176*H176,2)</f>
        <v>0</v>
      </c>
      <c r="K176" s="222" t="s">
        <v>141</v>
      </c>
      <c r="L176" s="41"/>
      <c r="M176" s="227" t="s">
        <v>1</v>
      </c>
      <c r="N176" s="228" t="s">
        <v>45</v>
      </c>
      <c r="O176" s="84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AR176" s="231" t="s">
        <v>151</v>
      </c>
      <c r="AT176" s="231" t="s">
        <v>129</v>
      </c>
      <c r="AU176" s="231" t="s">
        <v>89</v>
      </c>
      <c r="AY176" s="15" t="s">
        <v>128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5" t="s">
        <v>21</v>
      </c>
      <c r="BK176" s="232">
        <f>ROUND(I176*H176,2)</f>
        <v>0</v>
      </c>
      <c r="BL176" s="15" t="s">
        <v>151</v>
      </c>
      <c r="BM176" s="231" t="s">
        <v>308</v>
      </c>
    </row>
    <row r="177" s="1" customFormat="1">
      <c r="B177" s="36"/>
      <c r="C177" s="37"/>
      <c r="D177" s="233" t="s">
        <v>135</v>
      </c>
      <c r="E177" s="37"/>
      <c r="F177" s="234" t="s">
        <v>309</v>
      </c>
      <c r="G177" s="37"/>
      <c r="H177" s="37"/>
      <c r="I177" s="137"/>
      <c r="J177" s="37"/>
      <c r="K177" s="37"/>
      <c r="L177" s="41"/>
      <c r="M177" s="235"/>
      <c r="N177" s="84"/>
      <c r="O177" s="84"/>
      <c r="P177" s="84"/>
      <c r="Q177" s="84"/>
      <c r="R177" s="84"/>
      <c r="S177" s="84"/>
      <c r="T177" s="85"/>
      <c r="AT177" s="15" t="s">
        <v>135</v>
      </c>
      <c r="AU177" s="15" t="s">
        <v>89</v>
      </c>
    </row>
    <row r="178" s="1" customFormat="1" ht="16.5" customHeight="1">
      <c r="B178" s="36"/>
      <c r="C178" s="263" t="s">
        <v>7</v>
      </c>
      <c r="D178" s="263" t="s">
        <v>276</v>
      </c>
      <c r="E178" s="264" t="s">
        <v>310</v>
      </c>
      <c r="F178" s="265" t="s">
        <v>311</v>
      </c>
      <c r="G178" s="266" t="s">
        <v>312</v>
      </c>
      <c r="H178" s="267">
        <v>8.0999999999999996</v>
      </c>
      <c r="I178" s="268"/>
      <c r="J178" s="269">
        <f>ROUND(I178*H178,2)</f>
        <v>0</v>
      </c>
      <c r="K178" s="265" t="s">
        <v>141</v>
      </c>
      <c r="L178" s="270"/>
      <c r="M178" s="271" t="s">
        <v>1</v>
      </c>
      <c r="N178" s="272" t="s">
        <v>45</v>
      </c>
      <c r="O178" s="84"/>
      <c r="P178" s="229">
        <f>O178*H178</f>
        <v>0</v>
      </c>
      <c r="Q178" s="229">
        <v>0.001</v>
      </c>
      <c r="R178" s="229">
        <f>Q178*H178</f>
        <v>0.0080999999999999996</v>
      </c>
      <c r="S178" s="229">
        <v>0</v>
      </c>
      <c r="T178" s="230">
        <f>S178*H178</f>
        <v>0</v>
      </c>
      <c r="AR178" s="231" t="s">
        <v>169</v>
      </c>
      <c r="AT178" s="231" t="s">
        <v>276</v>
      </c>
      <c r="AU178" s="231" t="s">
        <v>89</v>
      </c>
      <c r="AY178" s="15" t="s">
        <v>128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5" t="s">
        <v>21</v>
      </c>
      <c r="BK178" s="232">
        <f>ROUND(I178*H178,2)</f>
        <v>0</v>
      </c>
      <c r="BL178" s="15" t="s">
        <v>151</v>
      </c>
      <c r="BM178" s="231" t="s">
        <v>313</v>
      </c>
    </row>
    <row r="179" s="1" customFormat="1">
      <c r="B179" s="36"/>
      <c r="C179" s="37"/>
      <c r="D179" s="233" t="s">
        <v>135</v>
      </c>
      <c r="E179" s="37"/>
      <c r="F179" s="234" t="s">
        <v>314</v>
      </c>
      <c r="G179" s="37"/>
      <c r="H179" s="37"/>
      <c r="I179" s="137"/>
      <c r="J179" s="37"/>
      <c r="K179" s="37"/>
      <c r="L179" s="41"/>
      <c r="M179" s="235"/>
      <c r="N179" s="84"/>
      <c r="O179" s="84"/>
      <c r="P179" s="84"/>
      <c r="Q179" s="84"/>
      <c r="R179" s="84"/>
      <c r="S179" s="84"/>
      <c r="T179" s="85"/>
      <c r="AT179" s="15" t="s">
        <v>135</v>
      </c>
      <c r="AU179" s="15" t="s">
        <v>89</v>
      </c>
    </row>
    <row r="180" s="12" customFormat="1">
      <c r="B180" s="241"/>
      <c r="C180" s="242"/>
      <c r="D180" s="233" t="s">
        <v>230</v>
      </c>
      <c r="E180" s="242"/>
      <c r="F180" s="244" t="s">
        <v>315</v>
      </c>
      <c r="G180" s="242"/>
      <c r="H180" s="245">
        <v>8.0999999999999996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AT180" s="251" t="s">
        <v>230</v>
      </c>
      <c r="AU180" s="251" t="s">
        <v>89</v>
      </c>
      <c r="AV180" s="12" t="s">
        <v>89</v>
      </c>
      <c r="AW180" s="12" t="s">
        <v>4</v>
      </c>
      <c r="AX180" s="12" t="s">
        <v>21</v>
      </c>
      <c r="AY180" s="251" t="s">
        <v>128</v>
      </c>
    </row>
    <row r="181" s="1" customFormat="1" ht="16.5" customHeight="1">
      <c r="B181" s="36"/>
      <c r="C181" s="220" t="s">
        <v>316</v>
      </c>
      <c r="D181" s="220" t="s">
        <v>129</v>
      </c>
      <c r="E181" s="221" t="s">
        <v>317</v>
      </c>
      <c r="F181" s="222" t="s">
        <v>318</v>
      </c>
      <c r="G181" s="223" t="s">
        <v>214</v>
      </c>
      <c r="H181" s="224">
        <v>540</v>
      </c>
      <c r="I181" s="225"/>
      <c r="J181" s="226">
        <f>ROUND(I181*H181,2)</f>
        <v>0</v>
      </c>
      <c r="K181" s="222" t="s">
        <v>141</v>
      </c>
      <c r="L181" s="41"/>
      <c r="M181" s="227" t="s">
        <v>1</v>
      </c>
      <c r="N181" s="228" t="s">
        <v>45</v>
      </c>
      <c r="O181" s="84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AR181" s="231" t="s">
        <v>151</v>
      </c>
      <c r="AT181" s="231" t="s">
        <v>129</v>
      </c>
      <c r="AU181" s="231" t="s">
        <v>89</v>
      </c>
      <c r="AY181" s="15" t="s">
        <v>128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5" t="s">
        <v>21</v>
      </c>
      <c r="BK181" s="232">
        <f>ROUND(I181*H181,2)</f>
        <v>0</v>
      </c>
      <c r="BL181" s="15" t="s">
        <v>151</v>
      </c>
      <c r="BM181" s="231" t="s">
        <v>319</v>
      </c>
    </row>
    <row r="182" s="1" customFormat="1">
      <c r="B182" s="36"/>
      <c r="C182" s="37"/>
      <c r="D182" s="233" t="s">
        <v>135</v>
      </c>
      <c r="E182" s="37"/>
      <c r="F182" s="234" t="s">
        <v>320</v>
      </c>
      <c r="G182" s="37"/>
      <c r="H182" s="37"/>
      <c r="I182" s="137"/>
      <c r="J182" s="37"/>
      <c r="K182" s="37"/>
      <c r="L182" s="41"/>
      <c r="M182" s="235"/>
      <c r="N182" s="84"/>
      <c r="O182" s="84"/>
      <c r="P182" s="84"/>
      <c r="Q182" s="84"/>
      <c r="R182" s="84"/>
      <c r="S182" s="84"/>
      <c r="T182" s="85"/>
      <c r="AT182" s="15" t="s">
        <v>135</v>
      </c>
      <c r="AU182" s="15" t="s">
        <v>89</v>
      </c>
    </row>
    <row r="183" s="1" customFormat="1" ht="24" customHeight="1">
      <c r="B183" s="36"/>
      <c r="C183" s="220" t="s">
        <v>321</v>
      </c>
      <c r="D183" s="220" t="s">
        <v>129</v>
      </c>
      <c r="E183" s="221" t="s">
        <v>322</v>
      </c>
      <c r="F183" s="222" t="s">
        <v>323</v>
      </c>
      <c r="G183" s="223" t="s">
        <v>214</v>
      </c>
      <c r="H183" s="224">
        <v>540</v>
      </c>
      <c r="I183" s="225"/>
      <c r="J183" s="226">
        <f>ROUND(I183*H183,2)</f>
        <v>0</v>
      </c>
      <c r="K183" s="222" t="s">
        <v>141</v>
      </c>
      <c r="L183" s="41"/>
      <c r="M183" s="227" t="s">
        <v>1</v>
      </c>
      <c r="N183" s="228" t="s">
        <v>45</v>
      </c>
      <c r="O183" s="84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AR183" s="231" t="s">
        <v>151</v>
      </c>
      <c r="AT183" s="231" t="s">
        <v>129</v>
      </c>
      <c r="AU183" s="231" t="s">
        <v>89</v>
      </c>
      <c r="AY183" s="15" t="s">
        <v>128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5" t="s">
        <v>21</v>
      </c>
      <c r="BK183" s="232">
        <f>ROUND(I183*H183,2)</f>
        <v>0</v>
      </c>
      <c r="BL183" s="15" t="s">
        <v>151</v>
      </c>
      <c r="BM183" s="231" t="s">
        <v>324</v>
      </c>
    </row>
    <row r="184" s="1" customFormat="1">
      <c r="B184" s="36"/>
      <c r="C184" s="37"/>
      <c r="D184" s="233" t="s">
        <v>135</v>
      </c>
      <c r="E184" s="37"/>
      <c r="F184" s="234" t="s">
        <v>325</v>
      </c>
      <c r="G184" s="37"/>
      <c r="H184" s="37"/>
      <c r="I184" s="137"/>
      <c r="J184" s="37"/>
      <c r="K184" s="37"/>
      <c r="L184" s="41"/>
      <c r="M184" s="235"/>
      <c r="N184" s="84"/>
      <c r="O184" s="84"/>
      <c r="P184" s="84"/>
      <c r="Q184" s="84"/>
      <c r="R184" s="84"/>
      <c r="S184" s="84"/>
      <c r="T184" s="85"/>
      <c r="AT184" s="15" t="s">
        <v>135</v>
      </c>
      <c r="AU184" s="15" t="s">
        <v>89</v>
      </c>
    </row>
    <row r="185" s="11" customFormat="1" ht="22.8" customHeight="1">
      <c r="B185" s="206"/>
      <c r="C185" s="207"/>
      <c r="D185" s="208" t="s">
        <v>79</v>
      </c>
      <c r="E185" s="236" t="s">
        <v>127</v>
      </c>
      <c r="F185" s="236" t="s">
        <v>326</v>
      </c>
      <c r="G185" s="207"/>
      <c r="H185" s="207"/>
      <c r="I185" s="210"/>
      <c r="J185" s="237">
        <f>BK185</f>
        <v>0</v>
      </c>
      <c r="K185" s="207"/>
      <c r="L185" s="212"/>
      <c r="M185" s="213"/>
      <c r="N185" s="214"/>
      <c r="O185" s="214"/>
      <c r="P185" s="215">
        <f>SUM(P186:P196)</f>
        <v>0</v>
      </c>
      <c r="Q185" s="214"/>
      <c r="R185" s="215">
        <f>SUM(R186:R196)</f>
        <v>13.872</v>
      </c>
      <c r="S185" s="214"/>
      <c r="T185" s="216">
        <f>SUM(T186:T196)</f>
        <v>0</v>
      </c>
      <c r="AR185" s="217" t="s">
        <v>21</v>
      </c>
      <c r="AT185" s="218" t="s">
        <v>79</v>
      </c>
      <c r="AU185" s="218" t="s">
        <v>21</v>
      </c>
      <c r="AY185" s="217" t="s">
        <v>128</v>
      </c>
      <c r="BK185" s="219">
        <f>SUM(BK186:BK196)</f>
        <v>0</v>
      </c>
    </row>
    <row r="186" s="1" customFormat="1" ht="24" customHeight="1">
      <c r="B186" s="36"/>
      <c r="C186" s="220" t="s">
        <v>327</v>
      </c>
      <c r="D186" s="220" t="s">
        <v>129</v>
      </c>
      <c r="E186" s="221" t="s">
        <v>328</v>
      </c>
      <c r="F186" s="222" t="s">
        <v>329</v>
      </c>
      <c r="G186" s="223" t="s">
        <v>214</v>
      </c>
      <c r="H186" s="224">
        <v>34</v>
      </c>
      <c r="I186" s="225"/>
      <c r="J186" s="226">
        <f>ROUND(I186*H186,2)</f>
        <v>0</v>
      </c>
      <c r="K186" s="222" t="s">
        <v>1</v>
      </c>
      <c r="L186" s="41"/>
      <c r="M186" s="227" t="s">
        <v>1</v>
      </c>
      <c r="N186" s="228" t="s">
        <v>45</v>
      </c>
      <c r="O186" s="84"/>
      <c r="P186" s="229">
        <f>O186*H186</f>
        <v>0</v>
      </c>
      <c r="Q186" s="229">
        <v>0.40799999999999997</v>
      </c>
      <c r="R186" s="229">
        <f>Q186*H186</f>
        <v>13.872</v>
      </c>
      <c r="S186" s="229">
        <v>0</v>
      </c>
      <c r="T186" s="230">
        <f>S186*H186</f>
        <v>0</v>
      </c>
      <c r="AR186" s="231" t="s">
        <v>151</v>
      </c>
      <c r="AT186" s="231" t="s">
        <v>129</v>
      </c>
      <c r="AU186" s="231" t="s">
        <v>89</v>
      </c>
      <c r="AY186" s="15" t="s">
        <v>128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5" t="s">
        <v>21</v>
      </c>
      <c r="BK186" s="232">
        <f>ROUND(I186*H186,2)</f>
        <v>0</v>
      </c>
      <c r="BL186" s="15" t="s">
        <v>151</v>
      </c>
      <c r="BM186" s="231" t="s">
        <v>330</v>
      </c>
    </row>
    <row r="187" s="1" customFormat="1">
      <c r="B187" s="36"/>
      <c r="C187" s="37"/>
      <c r="D187" s="233" t="s">
        <v>135</v>
      </c>
      <c r="E187" s="37"/>
      <c r="F187" s="234" t="s">
        <v>331</v>
      </c>
      <c r="G187" s="37"/>
      <c r="H187" s="37"/>
      <c r="I187" s="137"/>
      <c r="J187" s="37"/>
      <c r="K187" s="37"/>
      <c r="L187" s="41"/>
      <c r="M187" s="235"/>
      <c r="N187" s="84"/>
      <c r="O187" s="84"/>
      <c r="P187" s="84"/>
      <c r="Q187" s="84"/>
      <c r="R187" s="84"/>
      <c r="S187" s="84"/>
      <c r="T187" s="85"/>
      <c r="AT187" s="15" t="s">
        <v>135</v>
      </c>
      <c r="AU187" s="15" t="s">
        <v>89</v>
      </c>
    </row>
    <row r="188" s="1" customFormat="1" ht="24" customHeight="1">
      <c r="B188" s="36"/>
      <c r="C188" s="220" t="s">
        <v>332</v>
      </c>
      <c r="D188" s="220" t="s">
        <v>129</v>
      </c>
      <c r="E188" s="221" t="s">
        <v>333</v>
      </c>
      <c r="F188" s="222" t="s">
        <v>334</v>
      </c>
      <c r="G188" s="223" t="s">
        <v>214</v>
      </c>
      <c r="H188" s="224">
        <v>23</v>
      </c>
      <c r="I188" s="225"/>
      <c r="J188" s="226">
        <f>ROUND(I188*H188,2)</f>
        <v>0</v>
      </c>
      <c r="K188" s="222" t="s">
        <v>141</v>
      </c>
      <c r="L188" s="41"/>
      <c r="M188" s="227" t="s">
        <v>1</v>
      </c>
      <c r="N188" s="228" t="s">
        <v>45</v>
      </c>
      <c r="O188" s="84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AR188" s="231" t="s">
        <v>151</v>
      </c>
      <c r="AT188" s="231" t="s">
        <v>129</v>
      </c>
      <c r="AU188" s="231" t="s">
        <v>89</v>
      </c>
      <c r="AY188" s="15" t="s">
        <v>128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5" t="s">
        <v>21</v>
      </c>
      <c r="BK188" s="232">
        <f>ROUND(I188*H188,2)</f>
        <v>0</v>
      </c>
      <c r="BL188" s="15" t="s">
        <v>151</v>
      </c>
      <c r="BM188" s="231" t="s">
        <v>335</v>
      </c>
    </row>
    <row r="189" s="1" customFormat="1">
      <c r="B189" s="36"/>
      <c r="C189" s="37"/>
      <c r="D189" s="233" t="s">
        <v>135</v>
      </c>
      <c r="E189" s="37"/>
      <c r="F189" s="234" t="s">
        <v>336</v>
      </c>
      <c r="G189" s="37"/>
      <c r="H189" s="37"/>
      <c r="I189" s="137"/>
      <c r="J189" s="37"/>
      <c r="K189" s="37"/>
      <c r="L189" s="41"/>
      <c r="M189" s="235"/>
      <c r="N189" s="84"/>
      <c r="O189" s="84"/>
      <c r="P189" s="84"/>
      <c r="Q189" s="84"/>
      <c r="R189" s="84"/>
      <c r="S189" s="84"/>
      <c r="T189" s="85"/>
      <c r="AT189" s="15" t="s">
        <v>135</v>
      </c>
      <c r="AU189" s="15" t="s">
        <v>89</v>
      </c>
    </row>
    <row r="190" s="1" customFormat="1" ht="36" customHeight="1">
      <c r="B190" s="36"/>
      <c r="C190" s="220" t="s">
        <v>337</v>
      </c>
      <c r="D190" s="220" t="s">
        <v>129</v>
      </c>
      <c r="E190" s="221" t="s">
        <v>338</v>
      </c>
      <c r="F190" s="222" t="s">
        <v>339</v>
      </c>
      <c r="G190" s="223" t="s">
        <v>214</v>
      </c>
      <c r="H190" s="224">
        <v>185.5</v>
      </c>
      <c r="I190" s="225"/>
      <c r="J190" s="226">
        <f>ROUND(I190*H190,2)</f>
        <v>0</v>
      </c>
      <c r="K190" s="222" t="s">
        <v>141</v>
      </c>
      <c r="L190" s="41"/>
      <c r="M190" s="227" t="s">
        <v>1</v>
      </c>
      <c r="N190" s="228" t="s">
        <v>45</v>
      </c>
      <c r="O190" s="84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AR190" s="231" t="s">
        <v>151</v>
      </c>
      <c r="AT190" s="231" t="s">
        <v>129</v>
      </c>
      <c r="AU190" s="231" t="s">
        <v>89</v>
      </c>
      <c r="AY190" s="15" t="s">
        <v>128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5" t="s">
        <v>21</v>
      </c>
      <c r="BK190" s="232">
        <f>ROUND(I190*H190,2)</f>
        <v>0</v>
      </c>
      <c r="BL190" s="15" t="s">
        <v>151</v>
      </c>
      <c r="BM190" s="231" t="s">
        <v>340</v>
      </c>
    </row>
    <row r="191" s="1" customFormat="1">
      <c r="B191" s="36"/>
      <c r="C191" s="37"/>
      <c r="D191" s="233" t="s">
        <v>135</v>
      </c>
      <c r="E191" s="37"/>
      <c r="F191" s="234" t="s">
        <v>341</v>
      </c>
      <c r="G191" s="37"/>
      <c r="H191" s="37"/>
      <c r="I191" s="137"/>
      <c r="J191" s="37"/>
      <c r="K191" s="37"/>
      <c r="L191" s="41"/>
      <c r="M191" s="235"/>
      <c r="N191" s="84"/>
      <c r="O191" s="84"/>
      <c r="P191" s="84"/>
      <c r="Q191" s="84"/>
      <c r="R191" s="84"/>
      <c r="S191" s="84"/>
      <c r="T191" s="85"/>
      <c r="AT191" s="15" t="s">
        <v>135</v>
      </c>
      <c r="AU191" s="15" t="s">
        <v>89</v>
      </c>
    </row>
    <row r="192" s="1" customFormat="1" ht="24" customHeight="1">
      <c r="B192" s="36"/>
      <c r="C192" s="220" t="s">
        <v>342</v>
      </c>
      <c r="D192" s="220" t="s">
        <v>129</v>
      </c>
      <c r="E192" s="221" t="s">
        <v>343</v>
      </c>
      <c r="F192" s="222" t="s">
        <v>344</v>
      </c>
      <c r="G192" s="223" t="s">
        <v>214</v>
      </c>
      <c r="H192" s="224">
        <v>417</v>
      </c>
      <c r="I192" s="225"/>
      <c r="J192" s="226">
        <f>ROUND(I192*H192,2)</f>
        <v>0</v>
      </c>
      <c r="K192" s="222" t="s">
        <v>141</v>
      </c>
      <c r="L192" s="41"/>
      <c r="M192" s="227" t="s">
        <v>1</v>
      </c>
      <c r="N192" s="228" t="s">
        <v>45</v>
      </c>
      <c r="O192" s="84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AR192" s="231" t="s">
        <v>151</v>
      </c>
      <c r="AT192" s="231" t="s">
        <v>129</v>
      </c>
      <c r="AU192" s="231" t="s">
        <v>89</v>
      </c>
      <c r="AY192" s="15" t="s">
        <v>128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5" t="s">
        <v>21</v>
      </c>
      <c r="BK192" s="232">
        <f>ROUND(I192*H192,2)</f>
        <v>0</v>
      </c>
      <c r="BL192" s="15" t="s">
        <v>151</v>
      </c>
      <c r="BM192" s="231" t="s">
        <v>345</v>
      </c>
    </row>
    <row r="193" s="1" customFormat="1">
      <c r="B193" s="36"/>
      <c r="C193" s="37"/>
      <c r="D193" s="233" t="s">
        <v>135</v>
      </c>
      <c r="E193" s="37"/>
      <c r="F193" s="234" t="s">
        <v>346</v>
      </c>
      <c r="G193" s="37"/>
      <c r="H193" s="37"/>
      <c r="I193" s="137"/>
      <c r="J193" s="37"/>
      <c r="K193" s="37"/>
      <c r="L193" s="41"/>
      <c r="M193" s="235"/>
      <c r="N193" s="84"/>
      <c r="O193" s="84"/>
      <c r="P193" s="84"/>
      <c r="Q193" s="84"/>
      <c r="R193" s="84"/>
      <c r="S193" s="84"/>
      <c r="T193" s="85"/>
      <c r="AT193" s="15" t="s">
        <v>135</v>
      </c>
      <c r="AU193" s="15" t="s">
        <v>89</v>
      </c>
    </row>
    <row r="194" s="1" customFormat="1" ht="16.5" customHeight="1">
      <c r="B194" s="36"/>
      <c r="C194" s="220" t="s">
        <v>347</v>
      </c>
      <c r="D194" s="220" t="s">
        <v>129</v>
      </c>
      <c r="E194" s="221" t="s">
        <v>348</v>
      </c>
      <c r="F194" s="222" t="s">
        <v>349</v>
      </c>
      <c r="G194" s="223" t="s">
        <v>214</v>
      </c>
      <c r="H194" s="224">
        <v>12</v>
      </c>
      <c r="I194" s="225"/>
      <c r="J194" s="226">
        <f>ROUND(I194*H194,2)</f>
        <v>0</v>
      </c>
      <c r="K194" s="222" t="s">
        <v>1</v>
      </c>
      <c r="L194" s="41"/>
      <c r="M194" s="227" t="s">
        <v>1</v>
      </c>
      <c r="N194" s="228" t="s">
        <v>45</v>
      </c>
      <c r="O194" s="84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AR194" s="231" t="s">
        <v>151</v>
      </c>
      <c r="AT194" s="231" t="s">
        <v>129</v>
      </c>
      <c r="AU194" s="231" t="s">
        <v>89</v>
      </c>
      <c r="AY194" s="15" t="s">
        <v>128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5" t="s">
        <v>21</v>
      </c>
      <c r="BK194" s="232">
        <f>ROUND(I194*H194,2)</f>
        <v>0</v>
      </c>
      <c r="BL194" s="15" t="s">
        <v>151</v>
      </c>
      <c r="BM194" s="231" t="s">
        <v>350</v>
      </c>
    </row>
    <row r="195" s="1" customFormat="1">
      <c r="B195" s="36"/>
      <c r="C195" s="37"/>
      <c r="D195" s="233" t="s">
        <v>135</v>
      </c>
      <c r="E195" s="37"/>
      <c r="F195" s="234" t="s">
        <v>346</v>
      </c>
      <c r="G195" s="37"/>
      <c r="H195" s="37"/>
      <c r="I195" s="137"/>
      <c r="J195" s="37"/>
      <c r="K195" s="37"/>
      <c r="L195" s="41"/>
      <c r="M195" s="235"/>
      <c r="N195" s="84"/>
      <c r="O195" s="84"/>
      <c r="P195" s="84"/>
      <c r="Q195" s="84"/>
      <c r="R195" s="84"/>
      <c r="S195" s="84"/>
      <c r="T195" s="85"/>
      <c r="AT195" s="15" t="s">
        <v>135</v>
      </c>
      <c r="AU195" s="15" t="s">
        <v>89</v>
      </c>
    </row>
    <row r="196" s="1" customFormat="1" ht="24" customHeight="1">
      <c r="B196" s="36"/>
      <c r="C196" s="220" t="s">
        <v>351</v>
      </c>
      <c r="D196" s="220" t="s">
        <v>129</v>
      </c>
      <c r="E196" s="221" t="s">
        <v>352</v>
      </c>
      <c r="F196" s="222" t="s">
        <v>353</v>
      </c>
      <c r="G196" s="223" t="s">
        <v>132</v>
      </c>
      <c r="H196" s="224">
        <v>1</v>
      </c>
      <c r="I196" s="225"/>
      <c r="J196" s="226">
        <f>ROUND(I196*H196,2)</f>
        <v>0</v>
      </c>
      <c r="K196" s="222" t="s">
        <v>1</v>
      </c>
      <c r="L196" s="41"/>
      <c r="M196" s="227" t="s">
        <v>1</v>
      </c>
      <c r="N196" s="228" t="s">
        <v>45</v>
      </c>
      <c r="O196" s="84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AR196" s="231" t="s">
        <v>151</v>
      </c>
      <c r="AT196" s="231" t="s">
        <v>129</v>
      </c>
      <c r="AU196" s="231" t="s">
        <v>89</v>
      </c>
      <c r="AY196" s="15" t="s">
        <v>128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5" t="s">
        <v>21</v>
      </c>
      <c r="BK196" s="232">
        <f>ROUND(I196*H196,2)</f>
        <v>0</v>
      </c>
      <c r="BL196" s="15" t="s">
        <v>151</v>
      </c>
      <c r="BM196" s="231" t="s">
        <v>354</v>
      </c>
    </row>
    <row r="197" s="11" customFormat="1" ht="22.8" customHeight="1">
      <c r="B197" s="206"/>
      <c r="C197" s="207"/>
      <c r="D197" s="208" t="s">
        <v>79</v>
      </c>
      <c r="E197" s="236" t="s">
        <v>176</v>
      </c>
      <c r="F197" s="236" t="s">
        <v>355</v>
      </c>
      <c r="G197" s="207"/>
      <c r="H197" s="207"/>
      <c r="I197" s="210"/>
      <c r="J197" s="237">
        <f>BK197</f>
        <v>0</v>
      </c>
      <c r="K197" s="207"/>
      <c r="L197" s="212"/>
      <c r="M197" s="213"/>
      <c r="N197" s="214"/>
      <c r="O197" s="214"/>
      <c r="P197" s="215">
        <f>SUM(P198:P245)</f>
        <v>0</v>
      </c>
      <c r="Q197" s="214"/>
      <c r="R197" s="215">
        <f>SUM(R198:R245)</f>
        <v>135.66687000000002</v>
      </c>
      <c r="S197" s="214"/>
      <c r="T197" s="216">
        <f>SUM(T198:T245)</f>
        <v>43.195999999999998</v>
      </c>
      <c r="AR197" s="217" t="s">
        <v>21</v>
      </c>
      <c r="AT197" s="218" t="s">
        <v>79</v>
      </c>
      <c r="AU197" s="218" t="s">
        <v>21</v>
      </c>
      <c r="AY197" s="217" t="s">
        <v>128</v>
      </c>
      <c r="BK197" s="219">
        <f>SUM(BK198:BK245)</f>
        <v>0</v>
      </c>
    </row>
    <row r="198" s="1" customFormat="1" ht="24" customHeight="1">
      <c r="B198" s="36"/>
      <c r="C198" s="220" t="s">
        <v>356</v>
      </c>
      <c r="D198" s="220" t="s">
        <v>129</v>
      </c>
      <c r="E198" s="221" t="s">
        <v>357</v>
      </c>
      <c r="F198" s="222" t="s">
        <v>358</v>
      </c>
      <c r="G198" s="223" t="s">
        <v>359</v>
      </c>
      <c r="H198" s="224">
        <v>12</v>
      </c>
      <c r="I198" s="225"/>
      <c r="J198" s="226">
        <f>ROUND(I198*H198,2)</f>
        <v>0</v>
      </c>
      <c r="K198" s="222" t="s">
        <v>141</v>
      </c>
      <c r="L198" s="41"/>
      <c r="M198" s="227" t="s">
        <v>1</v>
      </c>
      <c r="N198" s="228" t="s">
        <v>45</v>
      </c>
      <c r="O198" s="84"/>
      <c r="P198" s="229">
        <f>O198*H198</f>
        <v>0</v>
      </c>
      <c r="Q198" s="229">
        <v>0.00011</v>
      </c>
      <c r="R198" s="229">
        <f>Q198*H198</f>
        <v>0.00132</v>
      </c>
      <c r="S198" s="229">
        <v>0</v>
      </c>
      <c r="T198" s="230">
        <f>S198*H198</f>
        <v>0</v>
      </c>
      <c r="AR198" s="231" t="s">
        <v>151</v>
      </c>
      <c r="AT198" s="231" t="s">
        <v>129</v>
      </c>
      <c r="AU198" s="231" t="s">
        <v>89</v>
      </c>
      <c r="AY198" s="15" t="s">
        <v>128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5" t="s">
        <v>21</v>
      </c>
      <c r="BK198" s="232">
        <f>ROUND(I198*H198,2)</f>
        <v>0</v>
      </c>
      <c r="BL198" s="15" t="s">
        <v>151</v>
      </c>
      <c r="BM198" s="231" t="s">
        <v>360</v>
      </c>
    </row>
    <row r="199" s="1" customFormat="1">
      <c r="B199" s="36"/>
      <c r="C199" s="37"/>
      <c r="D199" s="233" t="s">
        <v>135</v>
      </c>
      <c r="E199" s="37"/>
      <c r="F199" s="234" t="s">
        <v>361</v>
      </c>
      <c r="G199" s="37"/>
      <c r="H199" s="37"/>
      <c r="I199" s="137"/>
      <c r="J199" s="37"/>
      <c r="K199" s="37"/>
      <c r="L199" s="41"/>
      <c r="M199" s="235"/>
      <c r="N199" s="84"/>
      <c r="O199" s="84"/>
      <c r="P199" s="84"/>
      <c r="Q199" s="84"/>
      <c r="R199" s="84"/>
      <c r="S199" s="84"/>
      <c r="T199" s="85"/>
      <c r="AT199" s="15" t="s">
        <v>135</v>
      </c>
      <c r="AU199" s="15" t="s">
        <v>89</v>
      </c>
    </row>
    <row r="200" s="1" customFormat="1" ht="24" customHeight="1">
      <c r="B200" s="36"/>
      <c r="C200" s="220" t="s">
        <v>362</v>
      </c>
      <c r="D200" s="220" t="s">
        <v>129</v>
      </c>
      <c r="E200" s="221" t="s">
        <v>363</v>
      </c>
      <c r="F200" s="222" t="s">
        <v>364</v>
      </c>
      <c r="G200" s="223" t="s">
        <v>359</v>
      </c>
      <c r="H200" s="224">
        <v>321</v>
      </c>
      <c r="I200" s="225"/>
      <c r="J200" s="226">
        <f>ROUND(I200*H200,2)</f>
        <v>0</v>
      </c>
      <c r="K200" s="222" t="s">
        <v>141</v>
      </c>
      <c r="L200" s="41"/>
      <c r="M200" s="227" t="s">
        <v>1</v>
      </c>
      <c r="N200" s="228" t="s">
        <v>45</v>
      </c>
      <c r="O200" s="84"/>
      <c r="P200" s="229">
        <f>O200*H200</f>
        <v>0</v>
      </c>
      <c r="Q200" s="229">
        <v>0.15540000000000001</v>
      </c>
      <c r="R200" s="229">
        <f>Q200*H200</f>
        <v>49.883400000000002</v>
      </c>
      <c r="S200" s="229">
        <v>0</v>
      </c>
      <c r="T200" s="230">
        <f>S200*H200</f>
        <v>0</v>
      </c>
      <c r="AR200" s="231" t="s">
        <v>151</v>
      </c>
      <c r="AT200" s="231" t="s">
        <v>129</v>
      </c>
      <c r="AU200" s="231" t="s">
        <v>89</v>
      </c>
      <c r="AY200" s="15" t="s">
        <v>128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5" t="s">
        <v>21</v>
      </c>
      <c r="BK200" s="232">
        <f>ROUND(I200*H200,2)</f>
        <v>0</v>
      </c>
      <c r="BL200" s="15" t="s">
        <v>151</v>
      </c>
      <c r="BM200" s="231" t="s">
        <v>365</v>
      </c>
    </row>
    <row r="201" s="1" customFormat="1">
      <c r="B201" s="36"/>
      <c r="C201" s="37"/>
      <c r="D201" s="233" t="s">
        <v>135</v>
      </c>
      <c r="E201" s="37"/>
      <c r="F201" s="234" t="s">
        <v>366</v>
      </c>
      <c r="G201" s="37"/>
      <c r="H201" s="37"/>
      <c r="I201" s="137"/>
      <c r="J201" s="37"/>
      <c r="K201" s="37"/>
      <c r="L201" s="41"/>
      <c r="M201" s="235"/>
      <c r="N201" s="84"/>
      <c r="O201" s="84"/>
      <c r="P201" s="84"/>
      <c r="Q201" s="84"/>
      <c r="R201" s="84"/>
      <c r="S201" s="84"/>
      <c r="T201" s="85"/>
      <c r="AT201" s="15" t="s">
        <v>135</v>
      </c>
      <c r="AU201" s="15" t="s">
        <v>89</v>
      </c>
    </row>
    <row r="202" s="1" customFormat="1" ht="16.5" customHeight="1">
      <c r="B202" s="36"/>
      <c r="C202" s="263" t="s">
        <v>367</v>
      </c>
      <c r="D202" s="263" t="s">
        <v>276</v>
      </c>
      <c r="E202" s="264" t="s">
        <v>368</v>
      </c>
      <c r="F202" s="265" t="s">
        <v>369</v>
      </c>
      <c r="G202" s="266" t="s">
        <v>219</v>
      </c>
      <c r="H202" s="267">
        <v>321</v>
      </c>
      <c r="I202" s="268"/>
      <c r="J202" s="269">
        <f>ROUND(I202*H202,2)</f>
        <v>0</v>
      </c>
      <c r="K202" s="265" t="s">
        <v>141</v>
      </c>
      <c r="L202" s="270"/>
      <c r="M202" s="271" t="s">
        <v>1</v>
      </c>
      <c r="N202" s="272" t="s">
        <v>45</v>
      </c>
      <c r="O202" s="84"/>
      <c r="P202" s="229">
        <f>O202*H202</f>
        <v>0</v>
      </c>
      <c r="Q202" s="229">
        <v>0.085000000000000006</v>
      </c>
      <c r="R202" s="229">
        <f>Q202*H202</f>
        <v>27.285000000000004</v>
      </c>
      <c r="S202" s="229">
        <v>0</v>
      </c>
      <c r="T202" s="230">
        <f>S202*H202</f>
        <v>0</v>
      </c>
      <c r="AR202" s="231" t="s">
        <v>169</v>
      </c>
      <c r="AT202" s="231" t="s">
        <v>276</v>
      </c>
      <c r="AU202" s="231" t="s">
        <v>89</v>
      </c>
      <c r="AY202" s="15" t="s">
        <v>128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5" t="s">
        <v>21</v>
      </c>
      <c r="BK202" s="232">
        <f>ROUND(I202*H202,2)</f>
        <v>0</v>
      </c>
      <c r="BL202" s="15" t="s">
        <v>151</v>
      </c>
      <c r="BM202" s="231" t="s">
        <v>370</v>
      </c>
    </row>
    <row r="203" s="1" customFormat="1">
      <c r="B203" s="36"/>
      <c r="C203" s="37"/>
      <c r="D203" s="233" t="s">
        <v>135</v>
      </c>
      <c r="E203" s="37"/>
      <c r="F203" s="234" t="s">
        <v>371</v>
      </c>
      <c r="G203" s="37"/>
      <c r="H203" s="37"/>
      <c r="I203" s="137"/>
      <c r="J203" s="37"/>
      <c r="K203" s="37"/>
      <c r="L203" s="41"/>
      <c r="M203" s="235"/>
      <c r="N203" s="84"/>
      <c r="O203" s="84"/>
      <c r="P203" s="84"/>
      <c r="Q203" s="84"/>
      <c r="R203" s="84"/>
      <c r="S203" s="84"/>
      <c r="T203" s="85"/>
      <c r="AT203" s="15" t="s">
        <v>135</v>
      </c>
      <c r="AU203" s="15" t="s">
        <v>89</v>
      </c>
    </row>
    <row r="204" s="1" customFormat="1" ht="24" customHeight="1">
      <c r="B204" s="36"/>
      <c r="C204" s="220" t="s">
        <v>372</v>
      </c>
      <c r="D204" s="220" t="s">
        <v>129</v>
      </c>
      <c r="E204" s="221" t="s">
        <v>373</v>
      </c>
      <c r="F204" s="222" t="s">
        <v>374</v>
      </c>
      <c r="G204" s="223" t="s">
        <v>359</v>
      </c>
      <c r="H204" s="224">
        <v>313</v>
      </c>
      <c r="I204" s="225"/>
      <c r="J204" s="226">
        <f>ROUND(I204*H204,2)</f>
        <v>0</v>
      </c>
      <c r="K204" s="222" t="s">
        <v>141</v>
      </c>
      <c r="L204" s="41"/>
      <c r="M204" s="227" t="s">
        <v>1</v>
      </c>
      <c r="N204" s="228" t="s">
        <v>45</v>
      </c>
      <c r="O204" s="84"/>
      <c r="P204" s="229">
        <f>O204*H204</f>
        <v>0</v>
      </c>
      <c r="Q204" s="229">
        <v>0.1295</v>
      </c>
      <c r="R204" s="229">
        <f>Q204*H204</f>
        <v>40.533500000000004</v>
      </c>
      <c r="S204" s="229">
        <v>0</v>
      </c>
      <c r="T204" s="230">
        <f>S204*H204</f>
        <v>0</v>
      </c>
      <c r="AR204" s="231" t="s">
        <v>151</v>
      </c>
      <c r="AT204" s="231" t="s">
        <v>129</v>
      </c>
      <c r="AU204" s="231" t="s">
        <v>89</v>
      </c>
      <c r="AY204" s="15" t="s">
        <v>128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5" t="s">
        <v>21</v>
      </c>
      <c r="BK204" s="232">
        <f>ROUND(I204*H204,2)</f>
        <v>0</v>
      </c>
      <c r="BL204" s="15" t="s">
        <v>151</v>
      </c>
      <c r="BM204" s="231" t="s">
        <v>375</v>
      </c>
    </row>
    <row r="205" s="1" customFormat="1">
      <c r="B205" s="36"/>
      <c r="C205" s="37"/>
      <c r="D205" s="233" t="s">
        <v>135</v>
      </c>
      <c r="E205" s="37"/>
      <c r="F205" s="234" t="s">
        <v>376</v>
      </c>
      <c r="G205" s="37"/>
      <c r="H205" s="37"/>
      <c r="I205" s="137"/>
      <c r="J205" s="37"/>
      <c r="K205" s="37"/>
      <c r="L205" s="41"/>
      <c r="M205" s="235"/>
      <c r="N205" s="84"/>
      <c r="O205" s="84"/>
      <c r="P205" s="84"/>
      <c r="Q205" s="84"/>
      <c r="R205" s="84"/>
      <c r="S205" s="84"/>
      <c r="T205" s="85"/>
      <c r="AT205" s="15" t="s">
        <v>135</v>
      </c>
      <c r="AU205" s="15" t="s">
        <v>89</v>
      </c>
    </row>
    <row r="206" s="1" customFormat="1" ht="24" customHeight="1">
      <c r="B206" s="36"/>
      <c r="C206" s="263" t="s">
        <v>377</v>
      </c>
      <c r="D206" s="263" t="s">
        <v>276</v>
      </c>
      <c r="E206" s="264" t="s">
        <v>378</v>
      </c>
      <c r="F206" s="265" t="s">
        <v>379</v>
      </c>
      <c r="G206" s="266" t="s">
        <v>219</v>
      </c>
      <c r="H206" s="267">
        <v>626</v>
      </c>
      <c r="I206" s="268"/>
      <c r="J206" s="269">
        <f>ROUND(I206*H206,2)</f>
        <v>0</v>
      </c>
      <c r="K206" s="265" t="s">
        <v>141</v>
      </c>
      <c r="L206" s="270"/>
      <c r="M206" s="271" t="s">
        <v>1</v>
      </c>
      <c r="N206" s="272" t="s">
        <v>45</v>
      </c>
      <c r="O206" s="84"/>
      <c r="P206" s="229">
        <f>O206*H206</f>
        <v>0</v>
      </c>
      <c r="Q206" s="229">
        <v>0.014</v>
      </c>
      <c r="R206" s="229">
        <f>Q206*H206</f>
        <v>8.7639999999999993</v>
      </c>
      <c r="S206" s="229">
        <v>0</v>
      </c>
      <c r="T206" s="230">
        <f>S206*H206</f>
        <v>0</v>
      </c>
      <c r="AR206" s="231" t="s">
        <v>169</v>
      </c>
      <c r="AT206" s="231" t="s">
        <v>276</v>
      </c>
      <c r="AU206" s="231" t="s">
        <v>89</v>
      </c>
      <c r="AY206" s="15" t="s">
        <v>128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5" t="s">
        <v>21</v>
      </c>
      <c r="BK206" s="232">
        <f>ROUND(I206*H206,2)</f>
        <v>0</v>
      </c>
      <c r="BL206" s="15" t="s">
        <v>151</v>
      </c>
      <c r="BM206" s="231" t="s">
        <v>380</v>
      </c>
    </row>
    <row r="207" s="1" customFormat="1">
      <c r="B207" s="36"/>
      <c r="C207" s="37"/>
      <c r="D207" s="233" t="s">
        <v>135</v>
      </c>
      <c r="E207" s="37"/>
      <c r="F207" s="234" t="s">
        <v>381</v>
      </c>
      <c r="G207" s="37"/>
      <c r="H207" s="37"/>
      <c r="I207" s="137"/>
      <c r="J207" s="37"/>
      <c r="K207" s="37"/>
      <c r="L207" s="41"/>
      <c r="M207" s="235"/>
      <c r="N207" s="84"/>
      <c r="O207" s="84"/>
      <c r="P207" s="84"/>
      <c r="Q207" s="84"/>
      <c r="R207" s="84"/>
      <c r="S207" s="84"/>
      <c r="T207" s="85"/>
      <c r="AT207" s="15" t="s">
        <v>135</v>
      </c>
      <c r="AU207" s="15" t="s">
        <v>89</v>
      </c>
    </row>
    <row r="208" s="12" customFormat="1">
      <c r="B208" s="241"/>
      <c r="C208" s="242"/>
      <c r="D208" s="233" t="s">
        <v>230</v>
      </c>
      <c r="E208" s="243" t="s">
        <v>1</v>
      </c>
      <c r="F208" s="244" t="s">
        <v>382</v>
      </c>
      <c r="G208" s="242"/>
      <c r="H208" s="245">
        <v>626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AT208" s="251" t="s">
        <v>230</v>
      </c>
      <c r="AU208" s="251" t="s">
        <v>89</v>
      </c>
      <c r="AV208" s="12" t="s">
        <v>89</v>
      </c>
      <c r="AW208" s="12" t="s">
        <v>36</v>
      </c>
      <c r="AX208" s="12" t="s">
        <v>21</v>
      </c>
      <c r="AY208" s="251" t="s">
        <v>128</v>
      </c>
    </row>
    <row r="209" s="1" customFormat="1" ht="16.5" customHeight="1">
      <c r="B209" s="36"/>
      <c r="C209" s="220" t="s">
        <v>383</v>
      </c>
      <c r="D209" s="220" t="s">
        <v>129</v>
      </c>
      <c r="E209" s="221" t="s">
        <v>384</v>
      </c>
      <c r="F209" s="222" t="s">
        <v>385</v>
      </c>
      <c r="G209" s="223" t="s">
        <v>359</v>
      </c>
      <c r="H209" s="224">
        <v>321</v>
      </c>
      <c r="I209" s="225"/>
      <c r="J209" s="226">
        <f>ROUND(I209*H209,2)</f>
        <v>0</v>
      </c>
      <c r="K209" s="222" t="s">
        <v>1</v>
      </c>
      <c r="L209" s="41"/>
      <c r="M209" s="227" t="s">
        <v>1</v>
      </c>
      <c r="N209" s="228" t="s">
        <v>45</v>
      </c>
      <c r="O209" s="84"/>
      <c r="P209" s="229">
        <f>O209*H209</f>
        <v>0</v>
      </c>
      <c r="Q209" s="229">
        <v>0.00011</v>
      </c>
      <c r="R209" s="229">
        <f>Q209*H209</f>
        <v>0.035310000000000001</v>
      </c>
      <c r="S209" s="229">
        <v>0</v>
      </c>
      <c r="T209" s="230">
        <f>S209*H209</f>
        <v>0</v>
      </c>
      <c r="AR209" s="231" t="s">
        <v>151</v>
      </c>
      <c r="AT209" s="231" t="s">
        <v>129</v>
      </c>
      <c r="AU209" s="231" t="s">
        <v>89</v>
      </c>
      <c r="AY209" s="15" t="s">
        <v>128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5" t="s">
        <v>21</v>
      </c>
      <c r="BK209" s="232">
        <f>ROUND(I209*H209,2)</f>
        <v>0</v>
      </c>
      <c r="BL209" s="15" t="s">
        <v>151</v>
      </c>
      <c r="BM209" s="231" t="s">
        <v>386</v>
      </c>
    </row>
    <row r="210" s="1" customFormat="1">
      <c r="B210" s="36"/>
      <c r="C210" s="37"/>
      <c r="D210" s="233" t="s">
        <v>135</v>
      </c>
      <c r="E210" s="37"/>
      <c r="F210" s="234" t="s">
        <v>387</v>
      </c>
      <c r="G210" s="37"/>
      <c r="H210" s="37"/>
      <c r="I210" s="137"/>
      <c r="J210" s="37"/>
      <c r="K210" s="37"/>
      <c r="L210" s="41"/>
      <c r="M210" s="235"/>
      <c r="N210" s="84"/>
      <c r="O210" s="84"/>
      <c r="P210" s="84"/>
      <c r="Q210" s="84"/>
      <c r="R210" s="84"/>
      <c r="S210" s="84"/>
      <c r="T210" s="85"/>
      <c r="AT210" s="15" t="s">
        <v>135</v>
      </c>
      <c r="AU210" s="15" t="s">
        <v>89</v>
      </c>
    </row>
    <row r="211" s="1" customFormat="1" ht="24" customHeight="1">
      <c r="B211" s="36"/>
      <c r="C211" s="220" t="s">
        <v>388</v>
      </c>
      <c r="D211" s="220" t="s">
        <v>129</v>
      </c>
      <c r="E211" s="221" t="s">
        <v>389</v>
      </c>
      <c r="F211" s="222" t="s">
        <v>390</v>
      </c>
      <c r="G211" s="223" t="s">
        <v>359</v>
      </c>
      <c r="H211" s="224">
        <v>321</v>
      </c>
      <c r="I211" s="225"/>
      <c r="J211" s="226">
        <f>ROUND(I211*H211,2)</f>
        <v>0</v>
      </c>
      <c r="K211" s="222" t="s">
        <v>141</v>
      </c>
      <c r="L211" s="41"/>
      <c r="M211" s="227" t="s">
        <v>1</v>
      </c>
      <c r="N211" s="228" t="s">
        <v>45</v>
      </c>
      <c r="O211" s="84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AR211" s="231" t="s">
        <v>151</v>
      </c>
      <c r="AT211" s="231" t="s">
        <v>129</v>
      </c>
      <c r="AU211" s="231" t="s">
        <v>89</v>
      </c>
      <c r="AY211" s="15" t="s">
        <v>128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5" t="s">
        <v>21</v>
      </c>
      <c r="BK211" s="232">
        <f>ROUND(I211*H211,2)</f>
        <v>0</v>
      </c>
      <c r="BL211" s="15" t="s">
        <v>151</v>
      </c>
      <c r="BM211" s="231" t="s">
        <v>391</v>
      </c>
    </row>
    <row r="212" s="1" customFormat="1">
      <c r="B212" s="36"/>
      <c r="C212" s="37"/>
      <c r="D212" s="233" t="s">
        <v>135</v>
      </c>
      <c r="E212" s="37"/>
      <c r="F212" s="234" t="s">
        <v>392</v>
      </c>
      <c r="G212" s="37"/>
      <c r="H212" s="37"/>
      <c r="I212" s="137"/>
      <c r="J212" s="37"/>
      <c r="K212" s="37"/>
      <c r="L212" s="41"/>
      <c r="M212" s="235"/>
      <c r="N212" s="84"/>
      <c r="O212" s="84"/>
      <c r="P212" s="84"/>
      <c r="Q212" s="84"/>
      <c r="R212" s="84"/>
      <c r="S212" s="84"/>
      <c r="T212" s="85"/>
      <c r="AT212" s="15" t="s">
        <v>135</v>
      </c>
      <c r="AU212" s="15" t="s">
        <v>89</v>
      </c>
    </row>
    <row r="213" s="1" customFormat="1" ht="16.5" customHeight="1">
      <c r="B213" s="36"/>
      <c r="C213" s="220" t="s">
        <v>393</v>
      </c>
      <c r="D213" s="220" t="s">
        <v>129</v>
      </c>
      <c r="E213" s="221" t="s">
        <v>394</v>
      </c>
      <c r="F213" s="222" t="s">
        <v>395</v>
      </c>
      <c r="G213" s="223" t="s">
        <v>359</v>
      </c>
      <c r="H213" s="224">
        <v>321</v>
      </c>
      <c r="I213" s="225"/>
      <c r="J213" s="226">
        <f>ROUND(I213*H213,2)</f>
        <v>0</v>
      </c>
      <c r="K213" s="222" t="s">
        <v>141</v>
      </c>
      <c r="L213" s="41"/>
      <c r="M213" s="227" t="s">
        <v>1</v>
      </c>
      <c r="N213" s="228" t="s">
        <v>45</v>
      </c>
      <c r="O213" s="84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AR213" s="231" t="s">
        <v>151</v>
      </c>
      <c r="AT213" s="231" t="s">
        <v>129</v>
      </c>
      <c r="AU213" s="231" t="s">
        <v>89</v>
      </c>
      <c r="AY213" s="15" t="s">
        <v>128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5" t="s">
        <v>21</v>
      </c>
      <c r="BK213" s="232">
        <f>ROUND(I213*H213,2)</f>
        <v>0</v>
      </c>
      <c r="BL213" s="15" t="s">
        <v>151</v>
      </c>
      <c r="BM213" s="231" t="s">
        <v>396</v>
      </c>
    </row>
    <row r="214" s="1" customFormat="1">
      <c r="B214" s="36"/>
      <c r="C214" s="37"/>
      <c r="D214" s="233" t="s">
        <v>135</v>
      </c>
      <c r="E214" s="37"/>
      <c r="F214" s="234" t="s">
        <v>397</v>
      </c>
      <c r="G214" s="37"/>
      <c r="H214" s="37"/>
      <c r="I214" s="137"/>
      <c r="J214" s="37"/>
      <c r="K214" s="37"/>
      <c r="L214" s="41"/>
      <c r="M214" s="235"/>
      <c r="N214" s="84"/>
      <c r="O214" s="84"/>
      <c r="P214" s="84"/>
      <c r="Q214" s="84"/>
      <c r="R214" s="84"/>
      <c r="S214" s="84"/>
      <c r="T214" s="85"/>
      <c r="AT214" s="15" t="s">
        <v>135</v>
      </c>
      <c r="AU214" s="15" t="s">
        <v>89</v>
      </c>
    </row>
    <row r="215" s="1" customFormat="1" ht="24" customHeight="1">
      <c r="B215" s="36"/>
      <c r="C215" s="220" t="s">
        <v>398</v>
      </c>
      <c r="D215" s="220" t="s">
        <v>129</v>
      </c>
      <c r="E215" s="221" t="s">
        <v>399</v>
      </c>
      <c r="F215" s="222" t="s">
        <v>400</v>
      </c>
      <c r="G215" s="223" t="s">
        <v>359</v>
      </c>
      <c r="H215" s="224">
        <v>13</v>
      </c>
      <c r="I215" s="225"/>
      <c r="J215" s="226">
        <f>ROUND(I215*H215,2)</f>
        <v>0</v>
      </c>
      <c r="K215" s="222" t="s">
        <v>141</v>
      </c>
      <c r="L215" s="41"/>
      <c r="M215" s="227" t="s">
        <v>1</v>
      </c>
      <c r="N215" s="228" t="s">
        <v>45</v>
      </c>
      <c r="O215" s="84"/>
      <c r="P215" s="229">
        <f>O215*H215</f>
        <v>0</v>
      </c>
      <c r="Q215" s="229">
        <v>0.43819000000000002</v>
      </c>
      <c r="R215" s="229">
        <f>Q215*H215</f>
        <v>5.6964700000000006</v>
      </c>
      <c r="S215" s="229">
        <v>0</v>
      </c>
      <c r="T215" s="230">
        <f>S215*H215</f>
        <v>0</v>
      </c>
      <c r="AR215" s="231" t="s">
        <v>151</v>
      </c>
      <c r="AT215" s="231" t="s">
        <v>129</v>
      </c>
      <c r="AU215" s="231" t="s">
        <v>89</v>
      </c>
      <c r="AY215" s="15" t="s">
        <v>128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5" t="s">
        <v>21</v>
      </c>
      <c r="BK215" s="232">
        <f>ROUND(I215*H215,2)</f>
        <v>0</v>
      </c>
      <c r="BL215" s="15" t="s">
        <v>151</v>
      </c>
      <c r="BM215" s="231" t="s">
        <v>401</v>
      </c>
    </row>
    <row r="216" s="1" customFormat="1">
      <c r="B216" s="36"/>
      <c r="C216" s="37"/>
      <c r="D216" s="233" t="s">
        <v>135</v>
      </c>
      <c r="E216" s="37"/>
      <c r="F216" s="234" t="s">
        <v>402</v>
      </c>
      <c r="G216" s="37"/>
      <c r="H216" s="37"/>
      <c r="I216" s="137"/>
      <c r="J216" s="37"/>
      <c r="K216" s="37"/>
      <c r="L216" s="41"/>
      <c r="M216" s="235"/>
      <c r="N216" s="84"/>
      <c r="O216" s="84"/>
      <c r="P216" s="84"/>
      <c r="Q216" s="84"/>
      <c r="R216" s="84"/>
      <c r="S216" s="84"/>
      <c r="T216" s="85"/>
      <c r="AT216" s="15" t="s">
        <v>135</v>
      </c>
      <c r="AU216" s="15" t="s">
        <v>89</v>
      </c>
    </row>
    <row r="217" s="12" customFormat="1">
      <c r="B217" s="241"/>
      <c r="C217" s="242"/>
      <c r="D217" s="233" t="s">
        <v>230</v>
      </c>
      <c r="E217" s="243" t="s">
        <v>1</v>
      </c>
      <c r="F217" s="244" t="s">
        <v>403</v>
      </c>
      <c r="G217" s="242"/>
      <c r="H217" s="245">
        <v>13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AT217" s="251" t="s">
        <v>230</v>
      </c>
      <c r="AU217" s="251" t="s">
        <v>89</v>
      </c>
      <c r="AV217" s="12" t="s">
        <v>89</v>
      </c>
      <c r="AW217" s="12" t="s">
        <v>36</v>
      </c>
      <c r="AX217" s="12" t="s">
        <v>80</v>
      </c>
      <c r="AY217" s="251" t="s">
        <v>128</v>
      </c>
    </row>
    <row r="218" s="13" customFormat="1">
      <c r="B218" s="252"/>
      <c r="C218" s="253"/>
      <c r="D218" s="233" t="s">
        <v>230</v>
      </c>
      <c r="E218" s="254" t="s">
        <v>1</v>
      </c>
      <c r="F218" s="255" t="s">
        <v>232</v>
      </c>
      <c r="G218" s="253"/>
      <c r="H218" s="256">
        <v>13</v>
      </c>
      <c r="I218" s="257"/>
      <c r="J218" s="253"/>
      <c r="K218" s="253"/>
      <c r="L218" s="258"/>
      <c r="M218" s="259"/>
      <c r="N218" s="260"/>
      <c r="O218" s="260"/>
      <c r="P218" s="260"/>
      <c r="Q218" s="260"/>
      <c r="R218" s="260"/>
      <c r="S218" s="260"/>
      <c r="T218" s="261"/>
      <c r="AT218" s="262" t="s">
        <v>230</v>
      </c>
      <c r="AU218" s="262" t="s">
        <v>89</v>
      </c>
      <c r="AV218" s="13" t="s">
        <v>144</v>
      </c>
      <c r="AW218" s="13" t="s">
        <v>36</v>
      </c>
      <c r="AX218" s="13" t="s">
        <v>21</v>
      </c>
      <c r="AY218" s="262" t="s">
        <v>128</v>
      </c>
    </row>
    <row r="219" s="1" customFormat="1" ht="24" customHeight="1">
      <c r="B219" s="36"/>
      <c r="C219" s="220" t="s">
        <v>404</v>
      </c>
      <c r="D219" s="220" t="s">
        <v>129</v>
      </c>
      <c r="E219" s="221" t="s">
        <v>405</v>
      </c>
      <c r="F219" s="222" t="s">
        <v>406</v>
      </c>
      <c r="G219" s="223" t="s">
        <v>239</v>
      </c>
      <c r="H219" s="224">
        <v>1.25</v>
      </c>
      <c r="I219" s="225"/>
      <c r="J219" s="226">
        <f>ROUND(I219*H219,2)</f>
        <v>0</v>
      </c>
      <c r="K219" s="222" t="s">
        <v>141</v>
      </c>
      <c r="L219" s="41"/>
      <c r="M219" s="227" t="s">
        <v>1</v>
      </c>
      <c r="N219" s="228" t="s">
        <v>45</v>
      </c>
      <c r="O219" s="84"/>
      <c r="P219" s="229">
        <f>O219*H219</f>
        <v>0</v>
      </c>
      <c r="Q219" s="229">
        <v>0</v>
      </c>
      <c r="R219" s="229">
        <f>Q219*H219</f>
        <v>0</v>
      </c>
      <c r="S219" s="229">
        <v>2.3999999999999999</v>
      </c>
      <c r="T219" s="230">
        <f>S219*H219</f>
        <v>3</v>
      </c>
      <c r="AR219" s="231" t="s">
        <v>151</v>
      </c>
      <c r="AT219" s="231" t="s">
        <v>129</v>
      </c>
      <c r="AU219" s="231" t="s">
        <v>89</v>
      </c>
      <c r="AY219" s="15" t="s">
        <v>128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5" t="s">
        <v>21</v>
      </c>
      <c r="BK219" s="232">
        <f>ROUND(I219*H219,2)</f>
        <v>0</v>
      </c>
      <c r="BL219" s="15" t="s">
        <v>151</v>
      </c>
      <c r="BM219" s="231" t="s">
        <v>407</v>
      </c>
    </row>
    <row r="220" s="1" customFormat="1">
      <c r="B220" s="36"/>
      <c r="C220" s="37"/>
      <c r="D220" s="233" t="s">
        <v>135</v>
      </c>
      <c r="E220" s="37"/>
      <c r="F220" s="234" t="s">
        <v>408</v>
      </c>
      <c r="G220" s="37"/>
      <c r="H220" s="37"/>
      <c r="I220" s="137"/>
      <c r="J220" s="37"/>
      <c r="K220" s="37"/>
      <c r="L220" s="41"/>
      <c r="M220" s="235"/>
      <c r="N220" s="84"/>
      <c r="O220" s="84"/>
      <c r="P220" s="84"/>
      <c r="Q220" s="84"/>
      <c r="R220" s="84"/>
      <c r="S220" s="84"/>
      <c r="T220" s="85"/>
      <c r="AT220" s="15" t="s">
        <v>135</v>
      </c>
      <c r="AU220" s="15" t="s">
        <v>89</v>
      </c>
    </row>
    <row r="221" s="12" customFormat="1">
      <c r="B221" s="241"/>
      <c r="C221" s="242"/>
      <c r="D221" s="233" t="s">
        <v>230</v>
      </c>
      <c r="E221" s="243" t="s">
        <v>1</v>
      </c>
      <c r="F221" s="244" t="s">
        <v>409</v>
      </c>
      <c r="G221" s="242"/>
      <c r="H221" s="245">
        <v>1.25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AT221" s="251" t="s">
        <v>230</v>
      </c>
      <c r="AU221" s="251" t="s">
        <v>89</v>
      </c>
      <c r="AV221" s="12" t="s">
        <v>89</v>
      </c>
      <c r="AW221" s="12" t="s">
        <v>36</v>
      </c>
      <c r="AX221" s="12" t="s">
        <v>80</v>
      </c>
      <c r="AY221" s="251" t="s">
        <v>128</v>
      </c>
    </row>
    <row r="222" s="13" customFormat="1">
      <c r="B222" s="252"/>
      <c r="C222" s="253"/>
      <c r="D222" s="233" t="s">
        <v>230</v>
      </c>
      <c r="E222" s="254" t="s">
        <v>1</v>
      </c>
      <c r="F222" s="255" t="s">
        <v>232</v>
      </c>
      <c r="G222" s="253"/>
      <c r="H222" s="256">
        <v>1.25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AT222" s="262" t="s">
        <v>230</v>
      </c>
      <c r="AU222" s="262" t="s">
        <v>89</v>
      </c>
      <c r="AV222" s="13" t="s">
        <v>144</v>
      </c>
      <c r="AW222" s="13" t="s">
        <v>36</v>
      </c>
      <c r="AX222" s="13" t="s">
        <v>21</v>
      </c>
      <c r="AY222" s="262" t="s">
        <v>128</v>
      </c>
    </row>
    <row r="223" s="1" customFormat="1" ht="24" customHeight="1">
      <c r="B223" s="36"/>
      <c r="C223" s="220" t="s">
        <v>410</v>
      </c>
      <c r="D223" s="220" t="s">
        <v>129</v>
      </c>
      <c r="E223" s="221" t="s">
        <v>411</v>
      </c>
      <c r="F223" s="222" t="s">
        <v>412</v>
      </c>
      <c r="G223" s="223" t="s">
        <v>239</v>
      </c>
      <c r="H223" s="224">
        <v>2.4500000000000002</v>
      </c>
      <c r="I223" s="225"/>
      <c r="J223" s="226">
        <f>ROUND(I223*H223,2)</f>
        <v>0</v>
      </c>
      <c r="K223" s="222" t="s">
        <v>141</v>
      </c>
      <c r="L223" s="41"/>
      <c r="M223" s="227" t="s">
        <v>1</v>
      </c>
      <c r="N223" s="228" t="s">
        <v>45</v>
      </c>
      <c r="O223" s="84"/>
      <c r="P223" s="229">
        <f>O223*H223</f>
        <v>0</v>
      </c>
      <c r="Q223" s="229">
        <v>0</v>
      </c>
      <c r="R223" s="229">
        <f>Q223*H223</f>
        <v>0</v>
      </c>
      <c r="S223" s="229">
        <v>2.3999999999999999</v>
      </c>
      <c r="T223" s="230">
        <f>S223*H223</f>
        <v>5.8799999999999999</v>
      </c>
      <c r="AR223" s="231" t="s">
        <v>151</v>
      </c>
      <c r="AT223" s="231" t="s">
        <v>129</v>
      </c>
      <c r="AU223" s="231" t="s">
        <v>89</v>
      </c>
      <c r="AY223" s="15" t="s">
        <v>128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5" t="s">
        <v>21</v>
      </c>
      <c r="BK223" s="232">
        <f>ROUND(I223*H223,2)</f>
        <v>0</v>
      </c>
      <c r="BL223" s="15" t="s">
        <v>151</v>
      </c>
      <c r="BM223" s="231" t="s">
        <v>413</v>
      </c>
    </row>
    <row r="224" s="1" customFormat="1">
      <c r="B224" s="36"/>
      <c r="C224" s="37"/>
      <c r="D224" s="233" t="s">
        <v>135</v>
      </c>
      <c r="E224" s="37"/>
      <c r="F224" s="234" t="s">
        <v>414</v>
      </c>
      <c r="G224" s="37"/>
      <c r="H224" s="37"/>
      <c r="I224" s="137"/>
      <c r="J224" s="37"/>
      <c r="K224" s="37"/>
      <c r="L224" s="41"/>
      <c r="M224" s="235"/>
      <c r="N224" s="84"/>
      <c r="O224" s="84"/>
      <c r="P224" s="84"/>
      <c r="Q224" s="84"/>
      <c r="R224" s="84"/>
      <c r="S224" s="84"/>
      <c r="T224" s="85"/>
      <c r="AT224" s="15" t="s">
        <v>135</v>
      </c>
      <c r="AU224" s="15" t="s">
        <v>89</v>
      </c>
    </row>
    <row r="225" s="12" customFormat="1">
      <c r="B225" s="241"/>
      <c r="C225" s="242"/>
      <c r="D225" s="233" t="s">
        <v>230</v>
      </c>
      <c r="E225" s="243" t="s">
        <v>1</v>
      </c>
      <c r="F225" s="244" t="s">
        <v>415</v>
      </c>
      <c r="G225" s="242"/>
      <c r="H225" s="245">
        <v>2.4500000000000002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AT225" s="251" t="s">
        <v>230</v>
      </c>
      <c r="AU225" s="251" t="s">
        <v>89</v>
      </c>
      <c r="AV225" s="12" t="s">
        <v>89</v>
      </c>
      <c r="AW225" s="12" t="s">
        <v>36</v>
      </c>
      <c r="AX225" s="12" t="s">
        <v>80</v>
      </c>
      <c r="AY225" s="251" t="s">
        <v>128</v>
      </c>
    </row>
    <row r="226" s="13" customFormat="1">
      <c r="B226" s="252"/>
      <c r="C226" s="253"/>
      <c r="D226" s="233" t="s">
        <v>230</v>
      </c>
      <c r="E226" s="254" t="s">
        <v>1</v>
      </c>
      <c r="F226" s="255" t="s">
        <v>232</v>
      </c>
      <c r="G226" s="253"/>
      <c r="H226" s="256">
        <v>2.4500000000000002</v>
      </c>
      <c r="I226" s="257"/>
      <c r="J226" s="253"/>
      <c r="K226" s="253"/>
      <c r="L226" s="258"/>
      <c r="M226" s="259"/>
      <c r="N226" s="260"/>
      <c r="O226" s="260"/>
      <c r="P226" s="260"/>
      <c r="Q226" s="260"/>
      <c r="R226" s="260"/>
      <c r="S226" s="260"/>
      <c r="T226" s="261"/>
      <c r="AT226" s="262" t="s">
        <v>230</v>
      </c>
      <c r="AU226" s="262" t="s">
        <v>89</v>
      </c>
      <c r="AV226" s="13" t="s">
        <v>144</v>
      </c>
      <c r="AW226" s="13" t="s">
        <v>36</v>
      </c>
      <c r="AX226" s="13" t="s">
        <v>21</v>
      </c>
      <c r="AY226" s="262" t="s">
        <v>128</v>
      </c>
    </row>
    <row r="227" s="1" customFormat="1" ht="24" customHeight="1">
      <c r="B227" s="36"/>
      <c r="C227" s="220" t="s">
        <v>416</v>
      </c>
      <c r="D227" s="220" t="s">
        <v>129</v>
      </c>
      <c r="E227" s="221" t="s">
        <v>417</v>
      </c>
      <c r="F227" s="222" t="s">
        <v>418</v>
      </c>
      <c r="G227" s="223" t="s">
        <v>359</v>
      </c>
      <c r="H227" s="224">
        <v>13</v>
      </c>
      <c r="I227" s="225"/>
      <c r="J227" s="226">
        <f>ROUND(I227*H227,2)</f>
        <v>0</v>
      </c>
      <c r="K227" s="222" t="s">
        <v>1</v>
      </c>
      <c r="L227" s="41"/>
      <c r="M227" s="227" t="s">
        <v>1</v>
      </c>
      <c r="N227" s="228" t="s">
        <v>45</v>
      </c>
      <c r="O227" s="84"/>
      <c r="P227" s="229">
        <f>O227*H227</f>
        <v>0</v>
      </c>
      <c r="Q227" s="229">
        <v>0</v>
      </c>
      <c r="R227" s="229">
        <f>Q227*H227</f>
        <v>0</v>
      </c>
      <c r="S227" s="229">
        <v>2.1000000000000001</v>
      </c>
      <c r="T227" s="230">
        <f>S227*H227</f>
        <v>27.300000000000001</v>
      </c>
      <c r="AR227" s="231" t="s">
        <v>151</v>
      </c>
      <c r="AT227" s="231" t="s">
        <v>129</v>
      </c>
      <c r="AU227" s="231" t="s">
        <v>89</v>
      </c>
      <c r="AY227" s="15" t="s">
        <v>128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5" t="s">
        <v>21</v>
      </c>
      <c r="BK227" s="232">
        <f>ROUND(I227*H227,2)</f>
        <v>0</v>
      </c>
      <c r="BL227" s="15" t="s">
        <v>151</v>
      </c>
      <c r="BM227" s="231" t="s">
        <v>419</v>
      </c>
    </row>
    <row r="228" s="1" customFormat="1">
      <c r="B228" s="36"/>
      <c r="C228" s="37"/>
      <c r="D228" s="233" t="s">
        <v>135</v>
      </c>
      <c r="E228" s="37"/>
      <c r="F228" s="234" t="s">
        <v>420</v>
      </c>
      <c r="G228" s="37"/>
      <c r="H228" s="37"/>
      <c r="I228" s="137"/>
      <c r="J228" s="37"/>
      <c r="K228" s="37"/>
      <c r="L228" s="41"/>
      <c r="M228" s="235"/>
      <c r="N228" s="84"/>
      <c r="O228" s="84"/>
      <c r="P228" s="84"/>
      <c r="Q228" s="84"/>
      <c r="R228" s="84"/>
      <c r="S228" s="84"/>
      <c r="T228" s="85"/>
      <c r="AT228" s="15" t="s">
        <v>135</v>
      </c>
      <c r="AU228" s="15" t="s">
        <v>89</v>
      </c>
    </row>
    <row r="229" s="1" customFormat="1" ht="24" customHeight="1">
      <c r="B229" s="36"/>
      <c r="C229" s="220" t="s">
        <v>421</v>
      </c>
      <c r="D229" s="220" t="s">
        <v>129</v>
      </c>
      <c r="E229" s="221" t="s">
        <v>422</v>
      </c>
      <c r="F229" s="222" t="s">
        <v>423</v>
      </c>
      <c r="G229" s="223" t="s">
        <v>214</v>
      </c>
      <c r="H229" s="224">
        <v>126</v>
      </c>
      <c r="I229" s="225"/>
      <c r="J229" s="226">
        <f>ROUND(I229*H229,2)</f>
        <v>0</v>
      </c>
      <c r="K229" s="222" t="s">
        <v>141</v>
      </c>
      <c r="L229" s="41"/>
      <c r="M229" s="227" t="s">
        <v>1</v>
      </c>
      <c r="N229" s="228" t="s">
        <v>45</v>
      </c>
      <c r="O229" s="84"/>
      <c r="P229" s="229">
        <f>O229*H229</f>
        <v>0</v>
      </c>
      <c r="Q229" s="229">
        <v>0</v>
      </c>
      <c r="R229" s="229">
        <f>Q229*H229</f>
        <v>0</v>
      </c>
      <c r="S229" s="229">
        <v>0.016</v>
      </c>
      <c r="T229" s="230">
        <f>S229*H229</f>
        <v>2.016</v>
      </c>
      <c r="AR229" s="231" t="s">
        <v>151</v>
      </c>
      <c r="AT229" s="231" t="s">
        <v>129</v>
      </c>
      <c r="AU229" s="231" t="s">
        <v>89</v>
      </c>
      <c r="AY229" s="15" t="s">
        <v>128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5" t="s">
        <v>21</v>
      </c>
      <c r="BK229" s="232">
        <f>ROUND(I229*H229,2)</f>
        <v>0</v>
      </c>
      <c r="BL229" s="15" t="s">
        <v>151</v>
      </c>
      <c r="BM229" s="231" t="s">
        <v>424</v>
      </c>
    </row>
    <row r="230" s="1" customFormat="1">
      <c r="B230" s="36"/>
      <c r="C230" s="37"/>
      <c r="D230" s="233" t="s">
        <v>135</v>
      </c>
      <c r="E230" s="37"/>
      <c r="F230" s="234" t="s">
        <v>425</v>
      </c>
      <c r="G230" s="37"/>
      <c r="H230" s="37"/>
      <c r="I230" s="137"/>
      <c r="J230" s="37"/>
      <c r="K230" s="37"/>
      <c r="L230" s="41"/>
      <c r="M230" s="235"/>
      <c r="N230" s="84"/>
      <c r="O230" s="84"/>
      <c r="P230" s="84"/>
      <c r="Q230" s="84"/>
      <c r="R230" s="84"/>
      <c r="S230" s="84"/>
      <c r="T230" s="85"/>
      <c r="AT230" s="15" t="s">
        <v>135</v>
      </c>
      <c r="AU230" s="15" t="s">
        <v>89</v>
      </c>
    </row>
    <row r="231" s="1" customFormat="1" ht="24" customHeight="1">
      <c r="B231" s="36"/>
      <c r="C231" s="220" t="s">
        <v>426</v>
      </c>
      <c r="D231" s="220" t="s">
        <v>129</v>
      </c>
      <c r="E231" s="221" t="s">
        <v>427</v>
      </c>
      <c r="F231" s="222" t="s">
        <v>428</v>
      </c>
      <c r="G231" s="223" t="s">
        <v>214</v>
      </c>
      <c r="H231" s="224">
        <v>5</v>
      </c>
      <c r="I231" s="225"/>
      <c r="J231" s="226">
        <f>ROUND(I231*H231,2)</f>
        <v>0</v>
      </c>
      <c r="K231" s="222" t="s">
        <v>141</v>
      </c>
      <c r="L231" s="41"/>
      <c r="M231" s="227" t="s">
        <v>1</v>
      </c>
      <c r="N231" s="228" t="s">
        <v>45</v>
      </c>
      <c r="O231" s="84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AR231" s="231" t="s">
        <v>151</v>
      </c>
      <c r="AT231" s="231" t="s">
        <v>129</v>
      </c>
      <c r="AU231" s="231" t="s">
        <v>89</v>
      </c>
      <c r="AY231" s="15" t="s">
        <v>128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5" t="s">
        <v>21</v>
      </c>
      <c r="BK231" s="232">
        <f>ROUND(I231*H231,2)</f>
        <v>0</v>
      </c>
      <c r="BL231" s="15" t="s">
        <v>151</v>
      </c>
      <c r="BM231" s="231" t="s">
        <v>429</v>
      </c>
    </row>
    <row r="232" s="1" customFormat="1">
      <c r="B232" s="36"/>
      <c r="C232" s="37"/>
      <c r="D232" s="233" t="s">
        <v>135</v>
      </c>
      <c r="E232" s="37"/>
      <c r="F232" s="234" t="s">
        <v>430</v>
      </c>
      <c r="G232" s="37"/>
      <c r="H232" s="37"/>
      <c r="I232" s="137"/>
      <c r="J232" s="37"/>
      <c r="K232" s="37"/>
      <c r="L232" s="41"/>
      <c r="M232" s="235"/>
      <c r="N232" s="84"/>
      <c r="O232" s="84"/>
      <c r="P232" s="84"/>
      <c r="Q232" s="84"/>
      <c r="R232" s="84"/>
      <c r="S232" s="84"/>
      <c r="T232" s="85"/>
      <c r="AT232" s="15" t="s">
        <v>135</v>
      </c>
      <c r="AU232" s="15" t="s">
        <v>89</v>
      </c>
    </row>
    <row r="233" s="1" customFormat="1" ht="24" customHeight="1">
      <c r="B233" s="36"/>
      <c r="C233" s="220" t="s">
        <v>431</v>
      </c>
      <c r="D233" s="220" t="s">
        <v>129</v>
      </c>
      <c r="E233" s="221" t="s">
        <v>432</v>
      </c>
      <c r="F233" s="222" t="s">
        <v>433</v>
      </c>
      <c r="G233" s="223" t="s">
        <v>239</v>
      </c>
      <c r="H233" s="224">
        <v>1</v>
      </c>
      <c r="I233" s="225"/>
      <c r="J233" s="226">
        <f>ROUND(I233*H233,2)</f>
        <v>0</v>
      </c>
      <c r="K233" s="222" t="s">
        <v>141</v>
      </c>
      <c r="L233" s="41"/>
      <c r="M233" s="227" t="s">
        <v>1</v>
      </c>
      <c r="N233" s="228" t="s">
        <v>45</v>
      </c>
      <c r="O233" s="84"/>
      <c r="P233" s="229">
        <f>O233*H233</f>
        <v>0</v>
      </c>
      <c r="Q233" s="229">
        <v>0</v>
      </c>
      <c r="R233" s="229">
        <f>Q233*H233</f>
        <v>0</v>
      </c>
      <c r="S233" s="229">
        <v>2.5</v>
      </c>
      <c r="T233" s="230">
        <f>S233*H233</f>
        <v>2.5</v>
      </c>
      <c r="AR233" s="231" t="s">
        <v>151</v>
      </c>
      <c r="AT233" s="231" t="s">
        <v>129</v>
      </c>
      <c r="AU233" s="231" t="s">
        <v>89</v>
      </c>
      <c r="AY233" s="15" t="s">
        <v>128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5" t="s">
        <v>21</v>
      </c>
      <c r="BK233" s="232">
        <f>ROUND(I233*H233,2)</f>
        <v>0</v>
      </c>
      <c r="BL233" s="15" t="s">
        <v>151</v>
      </c>
      <c r="BM233" s="231" t="s">
        <v>434</v>
      </c>
    </row>
    <row r="234" s="1" customFormat="1">
      <c r="B234" s="36"/>
      <c r="C234" s="37"/>
      <c r="D234" s="233" t="s">
        <v>135</v>
      </c>
      <c r="E234" s="37"/>
      <c r="F234" s="234" t="s">
        <v>435</v>
      </c>
      <c r="G234" s="37"/>
      <c r="H234" s="37"/>
      <c r="I234" s="137"/>
      <c r="J234" s="37"/>
      <c r="K234" s="37"/>
      <c r="L234" s="41"/>
      <c r="M234" s="235"/>
      <c r="N234" s="84"/>
      <c r="O234" s="84"/>
      <c r="P234" s="84"/>
      <c r="Q234" s="84"/>
      <c r="R234" s="84"/>
      <c r="S234" s="84"/>
      <c r="T234" s="85"/>
      <c r="AT234" s="15" t="s">
        <v>135</v>
      </c>
      <c r="AU234" s="15" t="s">
        <v>89</v>
      </c>
    </row>
    <row r="235" s="1" customFormat="1" ht="24" customHeight="1">
      <c r="B235" s="36"/>
      <c r="C235" s="220" t="s">
        <v>436</v>
      </c>
      <c r="D235" s="220" t="s">
        <v>129</v>
      </c>
      <c r="E235" s="221" t="s">
        <v>437</v>
      </c>
      <c r="F235" s="222" t="s">
        <v>438</v>
      </c>
      <c r="G235" s="223" t="s">
        <v>239</v>
      </c>
      <c r="H235" s="224">
        <v>1</v>
      </c>
      <c r="I235" s="225"/>
      <c r="J235" s="226">
        <f>ROUND(I235*H235,2)</f>
        <v>0</v>
      </c>
      <c r="K235" s="222" t="s">
        <v>141</v>
      </c>
      <c r="L235" s="41"/>
      <c r="M235" s="227" t="s">
        <v>1</v>
      </c>
      <c r="N235" s="228" t="s">
        <v>45</v>
      </c>
      <c r="O235" s="84"/>
      <c r="P235" s="229">
        <f>O235*H235</f>
        <v>0</v>
      </c>
      <c r="Q235" s="229">
        <v>0.50375000000000003</v>
      </c>
      <c r="R235" s="229">
        <f>Q235*H235</f>
        <v>0.50375000000000003</v>
      </c>
      <c r="S235" s="229">
        <v>2.5</v>
      </c>
      <c r="T235" s="230">
        <f>S235*H235</f>
        <v>2.5</v>
      </c>
      <c r="AR235" s="231" t="s">
        <v>151</v>
      </c>
      <c r="AT235" s="231" t="s">
        <v>129</v>
      </c>
      <c r="AU235" s="231" t="s">
        <v>89</v>
      </c>
      <c r="AY235" s="15" t="s">
        <v>128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5" t="s">
        <v>21</v>
      </c>
      <c r="BK235" s="232">
        <f>ROUND(I235*H235,2)</f>
        <v>0</v>
      </c>
      <c r="BL235" s="15" t="s">
        <v>151</v>
      </c>
      <c r="BM235" s="231" t="s">
        <v>439</v>
      </c>
    </row>
    <row r="236" s="1" customFormat="1">
      <c r="B236" s="36"/>
      <c r="C236" s="37"/>
      <c r="D236" s="233" t="s">
        <v>135</v>
      </c>
      <c r="E236" s="37"/>
      <c r="F236" s="234" t="s">
        <v>440</v>
      </c>
      <c r="G236" s="37"/>
      <c r="H236" s="37"/>
      <c r="I236" s="137"/>
      <c r="J236" s="37"/>
      <c r="K236" s="37"/>
      <c r="L236" s="41"/>
      <c r="M236" s="235"/>
      <c r="N236" s="84"/>
      <c r="O236" s="84"/>
      <c r="P236" s="84"/>
      <c r="Q236" s="84"/>
      <c r="R236" s="84"/>
      <c r="S236" s="84"/>
      <c r="T236" s="85"/>
      <c r="AT236" s="15" t="s">
        <v>135</v>
      </c>
      <c r="AU236" s="15" t="s">
        <v>89</v>
      </c>
    </row>
    <row r="237" s="1" customFormat="1" ht="16.5" customHeight="1">
      <c r="B237" s="36"/>
      <c r="C237" s="263" t="s">
        <v>441</v>
      </c>
      <c r="D237" s="263" t="s">
        <v>276</v>
      </c>
      <c r="E237" s="264" t="s">
        <v>442</v>
      </c>
      <c r="F237" s="265" t="s">
        <v>443</v>
      </c>
      <c r="G237" s="266" t="s">
        <v>279</v>
      </c>
      <c r="H237" s="267">
        <v>1.5</v>
      </c>
      <c r="I237" s="268"/>
      <c r="J237" s="269">
        <f>ROUND(I237*H237,2)</f>
        <v>0</v>
      </c>
      <c r="K237" s="265" t="s">
        <v>141</v>
      </c>
      <c r="L237" s="270"/>
      <c r="M237" s="271" t="s">
        <v>1</v>
      </c>
      <c r="N237" s="272" t="s">
        <v>45</v>
      </c>
      <c r="O237" s="84"/>
      <c r="P237" s="229">
        <f>O237*H237</f>
        <v>0</v>
      </c>
      <c r="Q237" s="229">
        <v>1</v>
      </c>
      <c r="R237" s="229">
        <f>Q237*H237</f>
        <v>1.5</v>
      </c>
      <c r="S237" s="229">
        <v>0</v>
      </c>
      <c r="T237" s="230">
        <f>S237*H237</f>
        <v>0</v>
      </c>
      <c r="AR237" s="231" t="s">
        <v>169</v>
      </c>
      <c r="AT237" s="231" t="s">
        <v>276</v>
      </c>
      <c r="AU237" s="231" t="s">
        <v>89</v>
      </c>
      <c r="AY237" s="15" t="s">
        <v>128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5" t="s">
        <v>21</v>
      </c>
      <c r="BK237" s="232">
        <f>ROUND(I237*H237,2)</f>
        <v>0</v>
      </c>
      <c r="BL237" s="15" t="s">
        <v>151</v>
      </c>
      <c r="BM237" s="231" t="s">
        <v>444</v>
      </c>
    </row>
    <row r="238" s="1" customFormat="1">
      <c r="B238" s="36"/>
      <c r="C238" s="37"/>
      <c r="D238" s="233" t="s">
        <v>135</v>
      </c>
      <c r="E238" s="37"/>
      <c r="F238" s="234" t="s">
        <v>445</v>
      </c>
      <c r="G238" s="37"/>
      <c r="H238" s="37"/>
      <c r="I238" s="137"/>
      <c r="J238" s="37"/>
      <c r="K238" s="37"/>
      <c r="L238" s="41"/>
      <c r="M238" s="235"/>
      <c r="N238" s="84"/>
      <c r="O238" s="84"/>
      <c r="P238" s="84"/>
      <c r="Q238" s="84"/>
      <c r="R238" s="84"/>
      <c r="S238" s="84"/>
      <c r="T238" s="85"/>
      <c r="AT238" s="15" t="s">
        <v>135</v>
      </c>
      <c r="AU238" s="15" t="s">
        <v>89</v>
      </c>
    </row>
    <row r="239" s="1" customFormat="1" ht="36" customHeight="1">
      <c r="B239" s="36"/>
      <c r="C239" s="220" t="s">
        <v>446</v>
      </c>
      <c r="D239" s="220" t="s">
        <v>129</v>
      </c>
      <c r="E239" s="221" t="s">
        <v>447</v>
      </c>
      <c r="F239" s="222" t="s">
        <v>448</v>
      </c>
      <c r="G239" s="223" t="s">
        <v>214</v>
      </c>
      <c r="H239" s="224">
        <v>126</v>
      </c>
      <c r="I239" s="225"/>
      <c r="J239" s="226">
        <f>ROUND(I239*H239,2)</f>
        <v>0</v>
      </c>
      <c r="K239" s="222" t="s">
        <v>141</v>
      </c>
      <c r="L239" s="41"/>
      <c r="M239" s="227" t="s">
        <v>1</v>
      </c>
      <c r="N239" s="228" t="s">
        <v>45</v>
      </c>
      <c r="O239" s="84"/>
      <c r="P239" s="229">
        <f>O239*H239</f>
        <v>0</v>
      </c>
      <c r="Q239" s="229">
        <v>0.01162</v>
      </c>
      <c r="R239" s="229">
        <f>Q239*H239</f>
        <v>1.4641200000000001</v>
      </c>
      <c r="S239" s="229">
        <v>0</v>
      </c>
      <c r="T239" s="230">
        <f>S239*H239</f>
        <v>0</v>
      </c>
      <c r="AR239" s="231" t="s">
        <v>151</v>
      </c>
      <c r="AT239" s="231" t="s">
        <v>129</v>
      </c>
      <c r="AU239" s="231" t="s">
        <v>89</v>
      </c>
      <c r="AY239" s="15" t="s">
        <v>128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5" t="s">
        <v>21</v>
      </c>
      <c r="BK239" s="232">
        <f>ROUND(I239*H239,2)</f>
        <v>0</v>
      </c>
      <c r="BL239" s="15" t="s">
        <v>151</v>
      </c>
      <c r="BM239" s="231" t="s">
        <v>449</v>
      </c>
    </row>
    <row r="240" s="1" customFormat="1">
      <c r="B240" s="36"/>
      <c r="C240" s="37"/>
      <c r="D240" s="233" t="s">
        <v>135</v>
      </c>
      <c r="E240" s="37"/>
      <c r="F240" s="234" t="s">
        <v>450</v>
      </c>
      <c r="G240" s="37"/>
      <c r="H240" s="37"/>
      <c r="I240" s="137"/>
      <c r="J240" s="37"/>
      <c r="K240" s="37"/>
      <c r="L240" s="41"/>
      <c r="M240" s="235"/>
      <c r="N240" s="84"/>
      <c r="O240" s="84"/>
      <c r="P240" s="84"/>
      <c r="Q240" s="84"/>
      <c r="R240" s="84"/>
      <c r="S240" s="84"/>
      <c r="T240" s="85"/>
      <c r="AT240" s="15" t="s">
        <v>135</v>
      </c>
      <c r="AU240" s="15" t="s">
        <v>89</v>
      </c>
    </row>
    <row r="241" s="1" customFormat="1" ht="16.5" customHeight="1">
      <c r="B241" s="36"/>
      <c r="C241" s="220" t="s">
        <v>451</v>
      </c>
      <c r="D241" s="220" t="s">
        <v>129</v>
      </c>
      <c r="E241" s="221" t="s">
        <v>452</v>
      </c>
      <c r="F241" s="222" t="s">
        <v>453</v>
      </c>
      <c r="G241" s="223" t="s">
        <v>214</v>
      </c>
      <c r="H241" s="224">
        <v>126</v>
      </c>
      <c r="I241" s="225"/>
      <c r="J241" s="226">
        <f>ROUND(I241*H241,2)</f>
        <v>0</v>
      </c>
      <c r="K241" s="222" t="s">
        <v>1</v>
      </c>
      <c r="L241" s="41"/>
      <c r="M241" s="227" t="s">
        <v>1</v>
      </c>
      <c r="N241" s="228" t="s">
        <v>45</v>
      </c>
      <c r="O241" s="84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AR241" s="231" t="s">
        <v>151</v>
      </c>
      <c r="AT241" s="231" t="s">
        <v>129</v>
      </c>
      <c r="AU241" s="231" t="s">
        <v>89</v>
      </c>
      <c r="AY241" s="15" t="s">
        <v>128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5" t="s">
        <v>21</v>
      </c>
      <c r="BK241" s="232">
        <f>ROUND(I241*H241,2)</f>
        <v>0</v>
      </c>
      <c r="BL241" s="15" t="s">
        <v>151</v>
      </c>
      <c r="BM241" s="231" t="s">
        <v>454</v>
      </c>
    </row>
    <row r="242" s="1" customFormat="1" ht="16.5" customHeight="1">
      <c r="B242" s="36"/>
      <c r="C242" s="220" t="s">
        <v>455</v>
      </c>
      <c r="D242" s="220" t="s">
        <v>129</v>
      </c>
      <c r="E242" s="221" t="s">
        <v>456</v>
      </c>
      <c r="F242" s="222" t="s">
        <v>457</v>
      </c>
      <c r="G242" s="223" t="s">
        <v>214</v>
      </c>
      <c r="H242" s="224">
        <v>126</v>
      </c>
      <c r="I242" s="225"/>
      <c r="J242" s="226">
        <f>ROUND(I242*H242,2)</f>
        <v>0</v>
      </c>
      <c r="K242" s="222" t="s">
        <v>1</v>
      </c>
      <c r="L242" s="41"/>
      <c r="M242" s="227" t="s">
        <v>1</v>
      </c>
      <c r="N242" s="228" t="s">
        <v>45</v>
      </c>
      <c r="O242" s="84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AR242" s="231" t="s">
        <v>151</v>
      </c>
      <c r="AT242" s="231" t="s">
        <v>129</v>
      </c>
      <c r="AU242" s="231" t="s">
        <v>89</v>
      </c>
      <c r="AY242" s="15" t="s">
        <v>128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5" t="s">
        <v>21</v>
      </c>
      <c r="BK242" s="232">
        <f>ROUND(I242*H242,2)</f>
        <v>0</v>
      </c>
      <c r="BL242" s="15" t="s">
        <v>151</v>
      </c>
      <c r="BM242" s="231" t="s">
        <v>458</v>
      </c>
    </row>
    <row r="243" s="1" customFormat="1" ht="24" customHeight="1">
      <c r="B243" s="36"/>
      <c r="C243" s="220" t="s">
        <v>459</v>
      </c>
      <c r="D243" s="220" t="s">
        <v>129</v>
      </c>
      <c r="E243" s="221" t="s">
        <v>460</v>
      </c>
      <c r="F243" s="222" t="s">
        <v>461</v>
      </c>
      <c r="G243" s="223" t="s">
        <v>214</v>
      </c>
      <c r="H243" s="224">
        <v>31.5</v>
      </c>
      <c r="I243" s="225"/>
      <c r="J243" s="226">
        <f>ROUND(I243*H243,2)</f>
        <v>0</v>
      </c>
      <c r="K243" s="222" t="s">
        <v>1</v>
      </c>
      <c r="L243" s="41"/>
      <c r="M243" s="227" t="s">
        <v>1</v>
      </c>
      <c r="N243" s="228" t="s">
        <v>45</v>
      </c>
      <c r="O243" s="84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AR243" s="231" t="s">
        <v>151</v>
      </c>
      <c r="AT243" s="231" t="s">
        <v>129</v>
      </c>
      <c r="AU243" s="231" t="s">
        <v>89</v>
      </c>
      <c r="AY243" s="15" t="s">
        <v>128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5" t="s">
        <v>21</v>
      </c>
      <c r="BK243" s="232">
        <f>ROUND(I243*H243,2)</f>
        <v>0</v>
      </c>
      <c r="BL243" s="15" t="s">
        <v>151</v>
      </c>
      <c r="BM243" s="231" t="s">
        <v>462</v>
      </c>
    </row>
    <row r="244" s="12" customFormat="1">
      <c r="B244" s="241"/>
      <c r="C244" s="242"/>
      <c r="D244" s="233" t="s">
        <v>230</v>
      </c>
      <c r="E244" s="243" t="s">
        <v>1</v>
      </c>
      <c r="F244" s="244" t="s">
        <v>463</v>
      </c>
      <c r="G244" s="242"/>
      <c r="H244" s="245">
        <v>31.5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AT244" s="251" t="s">
        <v>230</v>
      </c>
      <c r="AU244" s="251" t="s">
        <v>89</v>
      </c>
      <c r="AV244" s="12" t="s">
        <v>89</v>
      </c>
      <c r="AW244" s="12" t="s">
        <v>36</v>
      </c>
      <c r="AX244" s="12" t="s">
        <v>80</v>
      </c>
      <c r="AY244" s="251" t="s">
        <v>128</v>
      </c>
    </row>
    <row r="245" s="13" customFormat="1">
      <c r="B245" s="252"/>
      <c r="C245" s="253"/>
      <c r="D245" s="233" t="s">
        <v>230</v>
      </c>
      <c r="E245" s="254" t="s">
        <v>1</v>
      </c>
      <c r="F245" s="255" t="s">
        <v>232</v>
      </c>
      <c r="G245" s="253"/>
      <c r="H245" s="256">
        <v>31.5</v>
      </c>
      <c r="I245" s="257"/>
      <c r="J245" s="253"/>
      <c r="K245" s="253"/>
      <c r="L245" s="258"/>
      <c r="M245" s="259"/>
      <c r="N245" s="260"/>
      <c r="O245" s="260"/>
      <c r="P245" s="260"/>
      <c r="Q245" s="260"/>
      <c r="R245" s="260"/>
      <c r="S245" s="260"/>
      <c r="T245" s="261"/>
      <c r="AT245" s="262" t="s">
        <v>230</v>
      </c>
      <c r="AU245" s="262" t="s">
        <v>89</v>
      </c>
      <c r="AV245" s="13" t="s">
        <v>144</v>
      </c>
      <c r="AW245" s="13" t="s">
        <v>36</v>
      </c>
      <c r="AX245" s="13" t="s">
        <v>21</v>
      </c>
      <c r="AY245" s="262" t="s">
        <v>128</v>
      </c>
    </row>
    <row r="246" s="11" customFormat="1" ht="22.8" customHeight="1">
      <c r="B246" s="206"/>
      <c r="C246" s="207"/>
      <c r="D246" s="208" t="s">
        <v>79</v>
      </c>
      <c r="E246" s="236" t="s">
        <v>464</v>
      </c>
      <c r="F246" s="236" t="s">
        <v>465</v>
      </c>
      <c r="G246" s="207"/>
      <c r="H246" s="207"/>
      <c r="I246" s="210"/>
      <c r="J246" s="237">
        <f>BK246</f>
        <v>0</v>
      </c>
      <c r="K246" s="207"/>
      <c r="L246" s="212"/>
      <c r="M246" s="213"/>
      <c r="N246" s="214"/>
      <c r="O246" s="214"/>
      <c r="P246" s="215">
        <f>SUM(P247:P284)</f>
        <v>0</v>
      </c>
      <c r="Q246" s="214"/>
      <c r="R246" s="215">
        <f>SUM(R247:R284)</f>
        <v>0</v>
      </c>
      <c r="S246" s="214"/>
      <c r="T246" s="216">
        <f>SUM(T247:T284)</f>
        <v>0</v>
      </c>
      <c r="AR246" s="217" t="s">
        <v>21</v>
      </c>
      <c r="AT246" s="218" t="s">
        <v>79</v>
      </c>
      <c r="AU246" s="218" t="s">
        <v>21</v>
      </c>
      <c r="AY246" s="217" t="s">
        <v>128</v>
      </c>
      <c r="BK246" s="219">
        <f>SUM(BK247:BK284)</f>
        <v>0</v>
      </c>
    </row>
    <row r="247" s="1" customFormat="1" ht="16.5" customHeight="1">
      <c r="B247" s="36"/>
      <c r="C247" s="220" t="s">
        <v>466</v>
      </c>
      <c r="D247" s="220" t="s">
        <v>129</v>
      </c>
      <c r="E247" s="221" t="s">
        <v>467</v>
      </c>
      <c r="F247" s="222" t="s">
        <v>468</v>
      </c>
      <c r="G247" s="223" t="s">
        <v>279</v>
      </c>
      <c r="H247" s="224">
        <v>459</v>
      </c>
      <c r="I247" s="225"/>
      <c r="J247" s="226">
        <f>ROUND(I247*H247,2)</f>
        <v>0</v>
      </c>
      <c r="K247" s="222" t="s">
        <v>1</v>
      </c>
      <c r="L247" s="41"/>
      <c r="M247" s="227" t="s">
        <v>1</v>
      </c>
      <c r="N247" s="228" t="s">
        <v>45</v>
      </c>
      <c r="O247" s="84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AR247" s="231" t="s">
        <v>151</v>
      </c>
      <c r="AT247" s="231" t="s">
        <v>129</v>
      </c>
      <c r="AU247" s="231" t="s">
        <v>89</v>
      </c>
      <c r="AY247" s="15" t="s">
        <v>128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5" t="s">
        <v>21</v>
      </c>
      <c r="BK247" s="232">
        <f>ROUND(I247*H247,2)</f>
        <v>0</v>
      </c>
      <c r="BL247" s="15" t="s">
        <v>151</v>
      </c>
      <c r="BM247" s="231" t="s">
        <v>469</v>
      </c>
    </row>
    <row r="248" s="1" customFormat="1">
      <c r="B248" s="36"/>
      <c r="C248" s="37"/>
      <c r="D248" s="233" t="s">
        <v>135</v>
      </c>
      <c r="E248" s="37"/>
      <c r="F248" s="234" t="s">
        <v>470</v>
      </c>
      <c r="G248" s="37"/>
      <c r="H248" s="37"/>
      <c r="I248" s="137"/>
      <c r="J248" s="37"/>
      <c r="K248" s="37"/>
      <c r="L248" s="41"/>
      <c r="M248" s="235"/>
      <c r="N248" s="84"/>
      <c r="O248" s="84"/>
      <c r="P248" s="84"/>
      <c r="Q248" s="84"/>
      <c r="R248" s="84"/>
      <c r="S248" s="84"/>
      <c r="T248" s="85"/>
      <c r="AT248" s="15" t="s">
        <v>135</v>
      </c>
      <c r="AU248" s="15" t="s">
        <v>89</v>
      </c>
    </row>
    <row r="249" s="1" customFormat="1" ht="24" customHeight="1">
      <c r="B249" s="36"/>
      <c r="C249" s="220" t="s">
        <v>471</v>
      </c>
      <c r="D249" s="220" t="s">
        <v>129</v>
      </c>
      <c r="E249" s="221" t="s">
        <v>472</v>
      </c>
      <c r="F249" s="222" t="s">
        <v>473</v>
      </c>
      <c r="G249" s="223" t="s">
        <v>279</v>
      </c>
      <c r="H249" s="224">
        <v>9180</v>
      </c>
      <c r="I249" s="225"/>
      <c r="J249" s="226">
        <f>ROUND(I249*H249,2)</f>
        <v>0</v>
      </c>
      <c r="K249" s="222" t="s">
        <v>141</v>
      </c>
      <c r="L249" s="41"/>
      <c r="M249" s="227" t="s">
        <v>1</v>
      </c>
      <c r="N249" s="228" t="s">
        <v>45</v>
      </c>
      <c r="O249" s="84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AR249" s="231" t="s">
        <v>151</v>
      </c>
      <c r="AT249" s="231" t="s">
        <v>129</v>
      </c>
      <c r="AU249" s="231" t="s">
        <v>89</v>
      </c>
      <c r="AY249" s="15" t="s">
        <v>128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5" t="s">
        <v>21</v>
      </c>
      <c r="BK249" s="232">
        <f>ROUND(I249*H249,2)</f>
        <v>0</v>
      </c>
      <c r="BL249" s="15" t="s">
        <v>151</v>
      </c>
      <c r="BM249" s="231" t="s">
        <v>474</v>
      </c>
    </row>
    <row r="250" s="1" customFormat="1">
      <c r="B250" s="36"/>
      <c r="C250" s="37"/>
      <c r="D250" s="233" t="s">
        <v>135</v>
      </c>
      <c r="E250" s="37"/>
      <c r="F250" s="234" t="s">
        <v>475</v>
      </c>
      <c r="G250" s="37"/>
      <c r="H250" s="37"/>
      <c r="I250" s="137"/>
      <c r="J250" s="37"/>
      <c r="K250" s="37"/>
      <c r="L250" s="41"/>
      <c r="M250" s="235"/>
      <c r="N250" s="84"/>
      <c r="O250" s="84"/>
      <c r="P250" s="84"/>
      <c r="Q250" s="84"/>
      <c r="R250" s="84"/>
      <c r="S250" s="84"/>
      <c r="T250" s="85"/>
      <c r="AT250" s="15" t="s">
        <v>135</v>
      </c>
      <c r="AU250" s="15" t="s">
        <v>89</v>
      </c>
    </row>
    <row r="251" s="12" customFormat="1">
      <c r="B251" s="241"/>
      <c r="C251" s="242"/>
      <c r="D251" s="233" t="s">
        <v>230</v>
      </c>
      <c r="E251" s="243" t="s">
        <v>1</v>
      </c>
      <c r="F251" s="244" t="s">
        <v>476</v>
      </c>
      <c r="G251" s="242"/>
      <c r="H251" s="245">
        <v>9180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AT251" s="251" t="s">
        <v>230</v>
      </c>
      <c r="AU251" s="251" t="s">
        <v>89</v>
      </c>
      <c r="AV251" s="12" t="s">
        <v>89</v>
      </c>
      <c r="AW251" s="12" t="s">
        <v>36</v>
      </c>
      <c r="AX251" s="12" t="s">
        <v>80</v>
      </c>
      <c r="AY251" s="251" t="s">
        <v>128</v>
      </c>
    </row>
    <row r="252" s="13" customFormat="1">
      <c r="B252" s="252"/>
      <c r="C252" s="253"/>
      <c r="D252" s="233" t="s">
        <v>230</v>
      </c>
      <c r="E252" s="254" t="s">
        <v>1</v>
      </c>
      <c r="F252" s="255" t="s">
        <v>232</v>
      </c>
      <c r="G252" s="253"/>
      <c r="H252" s="256">
        <v>9180</v>
      </c>
      <c r="I252" s="257"/>
      <c r="J252" s="253"/>
      <c r="K252" s="253"/>
      <c r="L252" s="258"/>
      <c r="M252" s="259"/>
      <c r="N252" s="260"/>
      <c r="O252" s="260"/>
      <c r="P252" s="260"/>
      <c r="Q252" s="260"/>
      <c r="R252" s="260"/>
      <c r="S252" s="260"/>
      <c r="T252" s="261"/>
      <c r="AT252" s="262" t="s">
        <v>230</v>
      </c>
      <c r="AU252" s="262" t="s">
        <v>89</v>
      </c>
      <c r="AV252" s="13" t="s">
        <v>144</v>
      </c>
      <c r="AW252" s="13" t="s">
        <v>36</v>
      </c>
      <c r="AX252" s="13" t="s">
        <v>21</v>
      </c>
      <c r="AY252" s="262" t="s">
        <v>128</v>
      </c>
    </row>
    <row r="253" s="1" customFormat="1" ht="16.5" customHeight="1">
      <c r="B253" s="36"/>
      <c r="C253" s="220" t="s">
        <v>477</v>
      </c>
      <c r="D253" s="220" t="s">
        <v>129</v>
      </c>
      <c r="E253" s="221" t="s">
        <v>478</v>
      </c>
      <c r="F253" s="222" t="s">
        <v>479</v>
      </c>
      <c r="G253" s="223" t="s">
        <v>279</v>
      </c>
      <c r="H253" s="224">
        <v>137.44999999999999</v>
      </c>
      <c r="I253" s="225"/>
      <c r="J253" s="226">
        <f>ROUND(I253*H253,2)</f>
        <v>0</v>
      </c>
      <c r="K253" s="222" t="s">
        <v>141</v>
      </c>
      <c r="L253" s="41"/>
      <c r="M253" s="227" t="s">
        <v>1</v>
      </c>
      <c r="N253" s="228" t="s">
        <v>45</v>
      </c>
      <c r="O253" s="84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AR253" s="231" t="s">
        <v>151</v>
      </c>
      <c r="AT253" s="231" t="s">
        <v>129</v>
      </c>
      <c r="AU253" s="231" t="s">
        <v>89</v>
      </c>
      <c r="AY253" s="15" t="s">
        <v>128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5" t="s">
        <v>21</v>
      </c>
      <c r="BK253" s="232">
        <f>ROUND(I253*H253,2)</f>
        <v>0</v>
      </c>
      <c r="BL253" s="15" t="s">
        <v>151</v>
      </c>
      <c r="BM253" s="231" t="s">
        <v>480</v>
      </c>
    </row>
    <row r="254" s="1" customFormat="1">
      <c r="B254" s="36"/>
      <c r="C254" s="37"/>
      <c r="D254" s="233" t="s">
        <v>135</v>
      </c>
      <c r="E254" s="37"/>
      <c r="F254" s="234" t="s">
        <v>481</v>
      </c>
      <c r="G254" s="37"/>
      <c r="H254" s="37"/>
      <c r="I254" s="137"/>
      <c r="J254" s="37"/>
      <c r="K254" s="37"/>
      <c r="L254" s="41"/>
      <c r="M254" s="235"/>
      <c r="N254" s="84"/>
      <c r="O254" s="84"/>
      <c r="P254" s="84"/>
      <c r="Q254" s="84"/>
      <c r="R254" s="84"/>
      <c r="S254" s="84"/>
      <c r="T254" s="85"/>
      <c r="AT254" s="15" t="s">
        <v>135</v>
      </c>
      <c r="AU254" s="15" t="s">
        <v>89</v>
      </c>
    </row>
    <row r="255" s="12" customFormat="1">
      <c r="B255" s="241"/>
      <c r="C255" s="242"/>
      <c r="D255" s="233" t="s">
        <v>230</v>
      </c>
      <c r="E255" s="243" t="s">
        <v>1</v>
      </c>
      <c r="F255" s="244" t="s">
        <v>482</v>
      </c>
      <c r="G255" s="242"/>
      <c r="H255" s="245">
        <v>137.44999999999999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AT255" s="251" t="s">
        <v>230</v>
      </c>
      <c r="AU255" s="251" t="s">
        <v>89</v>
      </c>
      <c r="AV255" s="12" t="s">
        <v>89</v>
      </c>
      <c r="AW255" s="12" t="s">
        <v>36</v>
      </c>
      <c r="AX255" s="12" t="s">
        <v>80</v>
      </c>
      <c r="AY255" s="251" t="s">
        <v>128</v>
      </c>
    </row>
    <row r="256" s="13" customFormat="1">
      <c r="B256" s="252"/>
      <c r="C256" s="253"/>
      <c r="D256" s="233" t="s">
        <v>230</v>
      </c>
      <c r="E256" s="254" t="s">
        <v>1</v>
      </c>
      <c r="F256" s="255" t="s">
        <v>232</v>
      </c>
      <c r="G256" s="253"/>
      <c r="H256" s="256">
        <v>137.44999999999999</v>
      </c>
      <c r="I256" s="257"/>
      <c r="J256" s="253"/>
      <c r="K256" s="253"/>
      <c r="L256" s="258"/>
      <c r="M256" s="259"/>
      <c r="N256" s="260"/>
      <c r="O256" s="260"/>
      <c r="P256" s="260"/>
      <c r="Q256" s="260"/>
      <c r="R256" s="260"/>
      <c r="S256" s="260"/>
      <c r="T256" s="261"/>
      <c r="AT256" s="262" t="s">
        <v>230</v>
      </c>
      <c r="AU256" s="262" t="s">
        <v>89</v>
      </c>
      <c r="AV256" s="13" t="s">
        <v>144</v>
      </c>
      <c r="AW256" s="13" t="s">
        <v>36</v>
      </c>
      <c r="AX256" s="13" t="s">
        <v>21</v>
      </c>
      <c r="AY256" s="262" t="s">
        <v>128</v>
      </c>
    </row>
    <row r="257" s="1" customFormat="1" ht="24" customHeight="1">
      <c r="B257" s="36"/>
      <c r="C257" s="220" t="s">
        <v>483</v>
      </c>
      <c r="D257" s="220" t="s">
        <v>129</v>
      </c>
      <c r="E257" s="221" t="s">
        <v>484</v>
      </c>
      <c r="F257" s="222" t="s">
        <v>485</v>
      </c>
      <c r="G257" s="223" t="s">
        <v>279</v>
      </c>
      <c r="H257" s="224">
        <v>824.70000000000005</v>
      </c>
      <c r="I257" s="225"/>
      <c r="J257" s="226">
        <f>ROUND(I257*H257,2)</f>
        <v>0</v>
      </c>
      <c r="K257" s="222" t="s">
        <v>141</v>
      </c>
      <c r="L257" s="41"/>
      <c r="M257" s="227" t="s">
        <v>1</v>
      </c>
      <c r="N257" s="228" t="s">
        <v>45</v>
      </c>
      <c r="O257" s="84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AR257" s="231" t="s">
        <v>151</v>
      </c>
      <c r="AT257" s="231" t="s">
        <v>129</v>
      </c>
      <c r="AU257" s="231" t="s">
        <v>89</v>
      </c>
      <c r="AY257" s="15" t="s">
        <v>128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5" t="s">
        <v>21</v>
      </c>
      <c r="BK257" s="232">
        <f>ROUND(I257*H257,2)</f>
        <v>0</v>
      </c>
      <c r="BL257" s="15" t="s">
        <v>151</v>
      </c>
      <c r="BM257" s="231" t="s">
        <v>486</v>
      </c>
    </row>
    <row r="258" s="1" customFormat="1">
      <c r="B258" s="36"/>
      <c r="C258" s="37"/>
      <c r="D258" s="233" t="s">
        <v>135</v>
      </c>
      <c r="E258" s="37"/>
      <c r="F258" s="234" t="s">
        <v>487</v>
      </c>
      <c r="G258" s="37"/>
      <c r="H258" s="37"/>
      <c r="I258" s="137"/>
      <c r="J258" s="37"/>
      <c r="K258" s="37"/>
      <c r="L258" s="41"/>
      <c r="M258" s="235"/>
      <c r="N258" s="84"/>
      <c r="O258" s="84"/>
      <c r="P258" s="84"/>
      <c r="Q258" s="84"/>
      <c r="R258" s="84"/>
      <c r="S258" s="84"/>
      <c r="T258" s="85"/>
      <c r="AT258" s="15" t="s">
        <v>135</v>
      </c>
      <c r="AU258" s="15" t="s">
        <v>89</v>
      </c>
    </row>
    <row r="259" s="12" customFormat="1">
      <c r="B259" s="241"/>
      <c r="C259" s="242"/>
      <c r="D259" s="233" t="s">
        <v>230</v>
      </c>
      <c r="E259" s="243" t="s">
        <v>1</v>
      </c>
      <c r="F259" s="244" t="s">
        <v>488</v>
      </c>
      <c r="G259" s="242"/>
      <c r="H259" s="245">
        <v>824.70000000000005</v>
      </c>
      <c r="I259" s="246"/>
      <c r="J259" s="242"/>
      <c r="K259" s="242"/>
      <c r="L259" s="247"/>
      <c r="M259" s="248"/>
      <c r="N259" s="249"/>
      <c r="O259" s="249"/>
      <c r="P259" s="249"/>
      <c r="Q259" s="249"/>
      <c r="R259" s="249"/>
      <c r="S259" s="249"/>
      <c r="T259" s="250"/>
      <c r="AT259" s="251" t="s">
        <v>230</v>
      </c>
      <c r="AU259" s="251" t="s">
        <v>89</v>
      </c>
      <c r="AV259" s="12" t="s">
        <v>89</v>
      </c>
      <c r="AW259" s="12" t="s">
        <v>36</v>
      </c>
      <c r="AX259" s="12" t="s">
        <v>80</v>
      </c>
      <c r="AY259" s="251" t="s">
        <v>128</v>
      </c>
    </row>
    <row r="260" s="13" customFormat="1">
      <c r="B260" s="252"/>
      <c r="C260" s="253"/>
      <c r="D260" s="233" t="s">
        <v>230</v>
      </c>
      <c r="E260" s="254" t="s">
        <v>1</v>
      </c>
      <c r="F260" s="255" t="s">
        <v>232</v>
      </c>
      <c r="G260" s="253"/>
      <c r="H260" s="256">
        <v>824.70000000000005</v>
      </c>
      <c r="I260" s="257"/>
      <c r="J260" s="253"/>
      <c r="K260" s="253"/>
      <c r="L260" s="258"/>
      <c r="M260" s="259"/>
      <c r="N260" s="260"/>
      <c r="O260" s="260"/>
      <c r="P260" s="260"/>
      <c r="Q260" s="260"/>
      <c r="R260" s="260"/>
      <c r="S260" s="260"/>
      <c r="T260" s="261"/>
      <c r="AT260" s="262" t="s">
        <v>230</v>
      </c>
      <c r="AU260" s="262" t="s">
        <v>89</v>
      </c>
      <c r="AV260" s="13" t="s">
        <v>144</v>
      </c>
      <c r="AW260" s="13" t="s">
        <v>36</v>
      </c>
      <c r="AX260" s="13" t="s">
        <v>21</v>
      </c>
      <c r="AY260" s="262" t="s">
        <v>128</v>
      </c>
    </row>
    <row r="261" s="1" customFormat="1" ht="16.5" customHeight="1">
      <c r="B261" s="36"/>
      <c r="C261" s="220" t="s">
        <v>489</v>
      </c>
      <c r="D261" s="220" t="s">
        <v>129</v>
      </c>
      <c r="E261" s="221" t="s">
        <v>490</v>
      </c>
      <c r="F261" s="222" t="s">
        <v>491</v>
      </c>
      <c r="G261" s="223" t="s">
        <v>279</v>
      </c>
      <c r="H261" s="224">
        <v>0.94999999999999996</v>
      </c>
      <c r="I261" s="225"/>
      <c r="J261" s="226">
        <f>ROUND(I261*H261,2)</f>
        <v>0</v>
      </c>
      <c r="K261" s="222" t="s">
        <v>141</v>
      </c>
      <c r="L261" s="41"/>
      <c r="M261" s="227" t="s">
        <v>1</v>
      </c>
      <c r="N261" s="228" t="s">
        <v>45</v>
      </c>
      <c r="O261" s="84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AR261" s="231" t="s">
        <v>151</v>
      </c>
      <c r="AT261" s="231" t="s">
        <v>129</v>
      </c>
      <c r="AU261" s="231" t="s">
        <v>89</v>
      </c>
      <c r="AY261" s="15" t="s">
        <v>128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5" t="s">
        <v>21</v>
      </c>
      <c r="BK261" s="232">
        <f>ROUND(I261*H261,2)</f>
        <v>0</v>
      </c>
      <c r="BL261" s="15" t="s">
        <v>151</v>
      </c>
      <c r="BM261" s="231" t="s">
        <v>492</v>
      </c>
    </row>
    <row r="262" s="1" customFormat="1">
      <c r="B262" s="36"/>
      <c r="C262" s="37"/>
      <c r="D262" s="233" t="s">
        <v>135</v>
      </c>
      <c r="E262" s="37"/>
      <c r="F262" s="234" t="s">
        <v>493</v>
      </c>
      <c r="G262" s="37"/>
      <c r="H262" s="37"/>
      <c r="I262" s="137"/>
      <c r="J262" s="37"/>
      <c r="K262" s="37"/>
      <c r="L262" s="41"/>
      <c r="M262" s="235"/>
      <c r="N262" s="84"/>
      <c r="O262" s="84"/>
      <c r="P262" s="84"/>
      <c r="Q262" s="84"/>
      <c r="R262" s="84"/>
      <c r="S262" s="84"/>
      <c r="T262" s="85"/>
      <c r="AT262" s="15" t="s">
        <v>135</v>
      </c>
      <c r="AU262" s="15" t="s">
        <v>89</v>
      </c>
    </row>
    <row r="263" s="12" customFormat="1">
      <c r="B263" s="241"/>
      <c r="C263" s="242"/>
      <c r="D263" s="233" t="s">
        <v>230</v>
      </c>
      <c r="E263" s="243" t="s">
        <v>1</v>
      </c>
      <c r="F263" s="244" t="s">
        <v>494</v>
      </c>
      <c r="G263" s="242"/>
      <c r="H263" s="245">
        <v>0.94999999999999996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AT263" s="251" t="s">
        <v>230</v>
      </c>
      <c r="AU263" s="251" t="s">
        <v>89</v>
      </c>
      <c r="AV263" s="12" t="s">
        <v>89</v>
      </c>
      <c r="AW263" s="12" t="s">
        <v>36</v>
      </c>
      <c r="AX263" s="12" t="s">
        <v>80</v>
      </c>
      <c r="AY263" s="251" t="s">
        <v>128</v>
      </c>
    </row>
    <row r="264" s="13" customFormat="1">
      <c r="B264" s="252"/>
      <c r="C264" s="253"/>
      <c r="D264" s="233" t="s">
        <v>230</v>
      </c>
      <c r="E264" s="254" t="s">
        <v>1</v>
      </c>
      <c r="F264" s="255" t="s">
        <v>232</v>
      </c>
      <c r="G264" s="253"/>
      <c r="H264" s="256">
        <v>0.94999999999999996</v>
      </c>
      <c r="I264" s="257"/>
      <c r="J264" s="253"/>
      <c r="K264" s="253"/>
      <c r="L264" s="258"/>
      <c r="M264" s="259"/>
      <c r="N264" s="260"/>
      <c r="O264" s="260"/>
      <c r="P264" s="260"/>
      <c r="Q264" s="260"/>
      <c r="R264" s="260"/>
      <c r="S264" s="260"/>
      <c r="T264" s="261"/>
      <c r="AT264" s="262" t="s">
        <v>230</v>
      </c>
      <c r="AU264" s="262" t="s">
        <v>89</v>
      </c>
      <c r="AV264" s="13" t="s">
        <v>144</v>
      </c>
      <c r="AW264" s="13" t="s">
        <v>36</v>
      </c>
      <c r="AX264" s="13" t="s">
        <v>21</v>
      </c>
      <c r="AY264" s="262" t="s">
        <v>128</v>
      </c>
    </row>
    <row r="265" s="1" customFormat="1" ht="24" customHeight="1">
      <c r="B265" s="36"/>
      <c r="C265" s="220" t="s">
        <v>495</v>
      </c>
      <c r="D265" s="220" t="s">
        <v>129</v>
      </c>
      <c r="E265" s="221" t="s">
        <v>496</v>
      </c>
      <c r="F265" s="222" t="s">
        <v>497</v>
      </c>
      <c r="G265" s="223" t="s">
        <v>279</v>
      </c>
      <c r="H265" s="224">
        <v>5.7000000000000002</v>
      </c>
      <c r="I265" s="225"/>
      <c r="J265" s="226">
        <f>ROUND(I265*H265,2)</f>
        <v>0</v>
      </c>
      <c r="K265" s="222" t="s">
        <v>141</v>
      </c>
      <c r="L265" s="41"/>
      <c r="M265" s="227" t="s">
        <v>1</v>
      </c>
      <c r="N265" s="228" t="s">
        <v>45</v>
      </c>
      <c r="O265" s="84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AR265" s="231" t="s">
        <v>151</v>
      </c>
      <c r="AT265" s="231" t="s">
        <v>129</v>
      </c>
      <c r="AU265" s="231" t="s">
        <v>89</v>
      </c>
      <c r="AY265" s="15" t="s">
        <v>128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5" t="s">
        <v>21</v>
      </c>
      <c r="BK265" s="232">
        <f>ROUND(I265*H265,2)</f>
        <v>0</v>
      </c>
      <c r="BL265" s="15" t="s">
        <v>151</v>
      </c>
      <c r="BM265" s="231" t="s">
        <v>498</v>
      </c>
    </row>
    <row r="266" s="1" customFormat="1">
      <c r="B266" s="36"/>
      <c r="C266" s="37"/>
      <c r="D266" s="233" t="s">
        <v>135</v>
      </c>
      <c r="E266" s="37"/>
      <c r="F266" s="234" t="s">
        <v>499</v>
      </c>
      <c r="G266" s="37"/>
      <c r="H266" s="37"/>
      <c r="I266" s="137"/>
      <c r="J266" s="37"/>
      <c r="K266" s="37"/>
      <c r="L266" s="41"/>
      <c r="M266" s="235"/>
      <c r="N266" s="84"/>
      <c r="O266" s="84"/>
      <c r="P266" s="84"/>
      <c r="Q266" s="84"/>
      <c r="R266" s="84"/>
      <c r="S266" s="84"/>
      <c r="T266" s="85"/>
      <c r="AT266" s="15" t="s">
        <v>135</v>
      </c>
      <c r="AU266" s="15" t="s">
        <v>89</v>
      </c>
    </row>
    <row r="267" s="12" customFormat="1">
      <c r="B267" s="241"/>
      <c r="C267" s="242"/>
      <c r="D267" s="233" t="s">
        <v>230</v>
      </c>
      <c r="E267" s="243" t="s">
        <v>1</v>
      </c>
      <c r="F267" s="244" t="s">
        <v>500</v>
      </c>
      <c r="G267" s="242"/>
      <c r="H267" s="245">
        <v>5.7000000000000002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AT267" s="251" t="s">
        <v>230</v>
      </c>
      <c r="AU267" s="251" t="s">
        <v>89</v>
      </c>
      <c r="AV267" s="12" t="s">
        <v>89</v>
      </c>
      <c r="AW267" s="12" t="s">
        <v>36</v>
      </c>
      <c r="AX267" s="12" t="s">
        <v>80</v>
      </c>
      <c r="AY267" s="251" t="s">
        <v>128</v>
      </c>
    </row>
    <row r="268" s="13" customFormat="1">
      <c r="B268" s="252"/>
      <c r="C268" s="253"/>
      <c r="D268" s="233" t="s">
        <v>230</v>
      </c>
      <c r="E268" s="254" t="s">
        <v>1</v>
      </c>
      <c r="F268" s="255" t="s">
        <v>232</v>
      </c>
      <c r="G268" s="253"/>
      <c r="H268" s="256">
        <v>5.7000000000000002</v>
      </c>
      <c r="I268" s="257"/>
      <c r="J268" s="253"/>
      <c r="K268" s="253"/>
      <c r="L268" s="258"/>
      <c r="M268" s="259"/>
      <c r="N268" s="260"/>
      <c r="O268" s="260"/>
      <c r="P268" s="260"/>
      <c r="Q268" s="260"/>
      <c r="R268" s="260"/>
      <c r="S268" s="260"/>
      <c r="T268" s="261"/>
      <c r="AT268" s="262" t="s">
        <v>230</v>
      </c>
      <c r="AU268" s="262" t="s">
        <v>89</v>
      </c>
      <c r="AV268" s="13" t="s">
        <v>144</v>
      </c>
      <c r="AW268" s="13" t="s">
        <v>36</v>
      </c>
      <c r="AX268" s="13" t="s">
        <v>21</v>
      </c>
      <c r="AY268" s="262" t="s">
        <v>128</v>
      </c>
    </row>
    <row r="269" s="1" customFormat="1" ht="24" customHeight="1">
      <c r="B269" s="36"/>
      <c r="C269" s="220" t="s">
        <v>501</v>
      </c>
      <c r="D269" s="220" t="s">
        <v>129</v>
      </c>
      <c r="E269" s="221" t="s">
        <v>502</v>
      </c>
      <c r="F269" s="222" t="s">
        <v>503</v>
      </c>
      <c r="G269" s="223" t="s">
        <v>279</v>
      </c>
      <c r="H269" s="224">
        <v>2.0099999999999998</v>
      </c>
      <c r="I269" s="225"/>
      <c r="J269" s="226">
        <f>ROUND(I269*H269,2)</f>
        <v>0</v>
      </c>
      <c r="K269" s="222" t="s">
        <v>141</v>
      </c>
      <c r="L269" s="41"/>
      <c r="M269" s="227" t="s">
        <v>1</v>
      </c>
      <c r="N269" s="228" t="s">
        <v>45</v>
      </c>
      <c r="O269" s="84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AR269" s="231" t="s">
        <v>151</v>
      </c>
      <c r="AT269" s="231" t="s">
        <v>129</v>
      </c>
      <c r="AU269" s="231" t="s">
        <v>89</v>
      </c>
      <c r="AY269" s="15" t="s">
        <v>128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5" t="s">
        <v>21</v>
      </c>
      <c r="BK269" s="232">
        <f>ROUND(I269*H269,2)</f>
        <v>0</v>
      </c>
      <c r="BL269" s="15" t="s">
        <v>151</v>
      </c>
      <c r="BM269" s="231" t="s">
        <v>504</v>
      </c>
    </row>
    <row r="270" s="1" customFormat="1">
      <c r="B270" s="36"/>
      <c r="C270" s="37"/>
      <c r="D270" s="233" t="s">
        <v>135</v>
      </c>
      <c r="E270" s="37"/>
      <c r="F270" s="234" t="s">
        <v>505</v>
      </c>
      <c r="G270" s="37"/>
      <c r="H270" s="37"/>
      <c r="I270" s="137"/>
      <c r="J270" s="37"/>
      <c r="K270" s="37"/>
      <c r="L270" s="41"/>
      <c r="M270" s="235"/>
      <c r="N270" s="84"/>
      <c r="O270" s="84"/>
      <c r="P270" s="84"/>
      <c r="Q270" s="84"/>
      <c r="R270" s="84"/>
      <c r="S270" s="84"/>
      <c r="T270" s="85"/>
      <c r="AT270" s="15" t="s">
        <v>135</v>
      </c>
      <c r="AU270" s="15" t="s">
        <v>89</v>
      </c>
    </row>
    <row r="271" s="12" customFormat="1">
      <c r="B271" s="241"/>
      <c r="C271" s="242"/>
      <c r="D271" s="233" t="s">
        <v>230</v>
      </c>
      <c r="E271" s="243" t="s">
        <v>1</v>
      </c>
      <c r="F271" s="244" t="s">
        <v>506</v>
      </c>
      <c r="G271" s="242"/>
      <c r="H271" s="245">
        <v>2.0099999999999998</v>
      </c>
      <c r="I271" s="246"/>
      <c r="J271" s="242"/>
      <c r="K271" s="242"/>
      <c r="L271" s="247"/>
      <c r="M271" s="248"/>
      <c r="N271" s="249"/>
      <c r="O271" s="249"/>
      <c r="P271" s="249"/>
      <c r="Q271" s="249"/>
      <c r="R271" s="249"/>
      <c r="S271" s="249"/>
      <c r="T271" s="250"/>
      <c r="AT271" s="251" t="s">
        <v>230</v>
      </c>
      <c r="AU271" s="251" t="s">
        <v>89</v>
      </c>
      <c r="AV271" s="12" t="s">
        <v>89</v>
      </c>
      <c r="AW271" s="12" t="s">
        <v>36</v>
      </c>
      <c r="AX271" s="12" t="s">
        <v>80</v>
      </c>
      <c r="AY271" s="251" t="s">
        <v>128</v>
      </c>
    </row>
    <row r="272" s="13" customFormat="1">
      <c r="B272" s="252"/>
      <c r="C272" s="253"/>
      <c r="D272" s="233" t="s">
        <v>230</v>
      </c>
      <c r="E272" s="254" t="s">
        <v>1</v>
      </c>
      <c r="F272" s="255" t="s">
        <v>232</v>
      </c>
      <c r="G272" s="253"/>
      <c r="H272" s="256">
        <v>2.0099999999999998</v>
      </c>
      <c r="I272" s="257"/>
      <c r="J272" s="253"/>
      <c r="K272" s="253"/>
      <c r="L272" s="258"/>
      <c r="M272" s="259"/>
      <c r="N272" s="260"/>
      <c r="O272" s="260"/>
      <c r="P272" s="260"/>
      <c r="Q272" s="260"/>
      <c r="R272" s="260"/>
      <c r="S272" s="260"/>
      <c r="T272" s="261"/>
      <c r="AT272" s="262" t="s">
        <v>230</v>
      </c>
      <c r="AU272" s="262" t="s">
        <v>89</v>
      </c>
      <c r="AV272" s="13" t="s">
        <v>144</v>
      </c>
      <c r="AW272" s="13" t="s">
        <v>36</v>
      </c>
      <c r="AX272" s="13" t="s">
        <v>21</v>
      </c>
      <c r="AY272" s="262" t="s">
        <v>128</v>
      </c>
    </row>
    <row r="273" s="1" customFormat="1" ht="24" customHeight="1">
      <c r="B273" s="36"/>
      <c r="C273" s="220" t="s">
        <v>507</v>
      </c>
      <c r="D273" s="220" t="s">
        <v>129</v>
      </c>
      <c r="E273" s="221" t="s">
        <v>508</v>
      </c>
      <c r="F273" s="222" t="s">
        <v>509</v>
      </c>
      <c r="G273" s="223" t="s">
        <v>279</v>
      </c>
      <c r="H273" s="224">
        <v>8.8800000000000008</v>
      </c>
      <c r="I273" s="225"/>
      <c r="J273" s="226">
        <f>ROUND(I273*H273,2)</f>
        <v>0</v>
      </c>
      <c r="K273" s="222" t="s">
        <v>141</v>
      </c>
      <c r="L273" s="41"/>
      <c r="M273" s="227" t="s">
        <v>1</v>
      </c>
      <c r="N273" s="228" t="s">
        <v>45</v>
      </c>
      <c r="O273" s="84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AR273" s="231" t="s">
        <v>151</v>
      </c>
      <c r="AT273" s="231" t="s">
        <v>129</v>
      </c>
      <c r="AU273" s="231" t="s">
        <v>89</v>
      </c>
      <c r="AY273" s="15" t="s">
        <v>128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5" t="s">
        <v>21</v>
      </c>
      <c r="BK273" s="232">
        <f>ROUND(I273*H273,2)</f>
        <v>0</v>
      </c>
      <c r="BL273" s="15" t="s">
        <v>151</v>
      </c>
      <c r="BM273" s="231" t="s">
        <v>510</v>
      </c>
    </row>
    <row r="274" s="1" customFormat="1">
      <c r="B274" s="36"/>
      <c r="C274" s="37"/>
      <c r="D274" s="233" t="s">
        <v>135</v>
      </c>
      <c r="E274" s="37"/>
      <c r="F274" s="234" t="s">
        <v>511</v>
      </c>
      <c r="G274" s="37"/>
      <c r="H274" s="37"/>
      <c r="I274" s="137"/>
      <c r="J274" s="37"/>
      <c r="K274" s="37"/>
      <c r="L274" s="41"/>
      <c r="M274" s="235"/>
      <c r="N274" s="84"/>
      <c r="O274" s="84"/>
      <c r="P274" s="84"/>
      <c r="Q274" s="84"/>
      <c r="R274" s="84"/>
      <c r="S274" s="84"/>
      <c r="T274" s="85"/>
      <c r="AT274" s="15" t="s">
        <v>135</v>
      </c>
      <c r="AU274" s="15" t="s">
        <v>89</v>
      </c>
    </row>
    <row r="275" s="12" customFormat="1">
      <c r="B275" s="241"/>
      <c r="C275" s="242"/>
      <c r="D275" s="233" t="s">
        <v>230</v>
      </c>
      <c r="E275" s="243" t="s">
        <v>1</v>
      </c>
      <c r="F275" s="244" t="s">
        <v>512</v>
      </c>
      <c r="G275" s="242"/>
      <c r="H275" s="245">
        <v>8.8800000000000008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AT275" s="251" t="s">
        <v>230</v>
      </c>
      <c r="AU275" s="251" t="s">
        <v>89</v>
      </c>
      <c r="AV275" s="12" t="s">
        <v>89</v>
      </c>
      <c r="AW275" s="12" t="s">
        <v>36</v>
      </c>
      <c r="AX275" s="12" t="s">
        <v>80</v>
      </c>
      <c r="AY275" s="251" t="s">
        <v>128</v>
      </c>
    </row>
    <row r="276" s="13" customFormat="1">
      <c r="B276" s="252"/>
      <c r="C276" s="253"/>
      <c r="D276" s="233" t="s">
        <v>230</v>
      </c>
      <c r="E276" s="254" t="s">
        <v>1</v>
      </c>
      <c r="F276" s="255" t="s">
        <v>232</v>
      </c>
      <c r="G276" s="253"/>
      <c r="H276" s="256">
        <v>8.8800000000000008</v>
      </c>
      <c r="I276" s="257"/>
      <c r="J276" s="253"/>
      <c r="K276" s="253"/>
      <c r="L276" s="258"/>
      <c r="M276" s="259"/>
      <c r="N276" s="260"/>
      <c r="O276" s="260"/>
      <c r="P276" s="260"/>
      <c r="Q276" s="260"/>
      <c r="R276" s="260"/>
      <c r="S276" s="260"/>
      <c r="T276" s="261"/>
      <c r="AT276" s="262" t="s">
        <v>230</v>
      </c>
      <c r="AU276" s="262" t="s">
        <v>89</v>
      </c>
      <c r="AV276" s="13" t="s">
        <v>144</v>
      </c>
      <c r="AW276" s="13" t="s">
        <v>36</v>
      </c>
      <c r="AX276" s="13" t="s">
        <v>21</v>
      </c>
      <c r="AY276" s="262" t="s">
        <v>128</v>
      </c>
    </row>
    <row r="277" s="1" customFormat="1" ht="24" customHeight="1">
      <c r="B277" s="36"/>
      <c r="C277" s="220" t="s">
        <v>513</v>
      </c>
      <c r="D277" s="220" t="s">
        <v>129</v>
      </c>
      <c r="E277" s="221" t="s">
        <v>514</v>
      </c>
      <c r="F277" s="222" t="s">
        <v>515</v>
      </c>
      <c r="G277" s="223" t="s">
        <v>279</v>
      </c>
      <c r="H277" s="224">
        <v>33.57</v>
      </c>
      <c r="I277" s="225"/>
      <c r="J277" s="226">
        <f>ROUND(I277*H277,2)</f>
        <v>0</v>
      </c>
      <c r="K277" s="222" t="s">
        <v>141</v>
      </c>
      <c r="L277" s="41"/>
      <c r="M277" s="227" t="s">
        <v>1</v>
      </c>
      <c r="N277" s="228" t="s">
        <v>45</v>
      </c>
      <c r="O277" s="84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AR277" s="231" t="s">
        <v>151</v>
      </c>
      <c r="AT277" s="231" t="s">
        <v>129</v>
      </c>
      <c r="AU277" s="231" t="s">
        <v>89</v>
      </c>
      <c r="AY277" s="15" t="s">
        <v>128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5" t="s">
        <v>21</v>
      </c>
      <c r="BK277" s="232">
        <f>ROUND(I277*H277,2)</f>
        <v>0</v>
      </c>
      <c r="BL277" s="15" t="s">
        <v>151</v>
      </c>
      <c r="BM277" s="231" t="s">
        <v>516</v>
      </c>
    </row>
    <row r="278" s="1" customFormat="1">
      <c r="B278" s="36"/>
      <c r="C278" s="37"/>
      <c r="D278" s="233" t="s">
        <v>135</v>
      </c>
      <c r="E278" s="37"/>
      <c r="F278" s="234" t="s">
        <v>517</v>
      </c>
      <c r="G278" s="37"/>
      <c r="H278" s="37"/>
      <c r="I278" s="137"/>
      <c r="J278" s="37"/>
      <c r="K278" s="37"/>
      <c r="L278" s="41"/>
      <c r="M278" s="235"/>
      <c r="N278" s="84"/>
      <c r="O278" s="84"/>
      <c r="P278" s="84"/>
      <c r="Q278" s="84"/>
      <c r="R278" s="84"/>
      <c r="S278" s="84"/>
      <c r="T278" s="85"/>
      <c r="AT278" s="15" t="s">
        <v>135</v>
      </c>
      <c r="AU278" s="15" t="s">
        <v>89</v>
      </c>
    </row>
    <row r="279" s="12" customFormat="1">
      <c r="B279" s="241"/>
      <c r="C279" s="242"/>
      <c r="D279" s="233" t="s">
        <v>230</v>
      </c>
      <c r="E279" s="243" t="s">
        <v>1</v>
      </c>
      <c r="F279" s="244" t="s">
        <v>518</v>
      </c>
      <c r="G279" s="242"/>
      <c r="H279" s="245">
        <v>33.57</v>
      </c>
      <c r="I279" s="246"/>
      <c r="J279" s="242"/>
      <c r="K279" s="242"/>
      <c r="L279" s="247"/>
      <c r="M279" s="248"/>
      <c r="N279" s="249"/>
      <c r="O279" s="249"/>
      <c r="P279" s="249"/>
      <c r="Q279" s="249"/>
      <c r="R279" s="249"/>
      <c r="S279" s="249"/>
      <c r="T279" s="250"/>
      <c r="AT279" s="251" t="s">
        <v>230</v>
      </c>
      <c r="AU279" s="251" t="s">
        <v>89</v>
      </c>
      <c r="AV279" s="12" t="s">
        <v>89</v>
      </c>
      <c r="AW279" s="12" t="s">
        <v>36</v>
      </c>
      <c r="AX279" s="12" t="s">
        <v>80</v>
      </c>
      <c r="AY279" s="251" t="s">
        <v>128</v>
      </c>
    </row>
    <row r="280" s="13" customFormat="1">
      <c r="B280" s="252"/>
      <c r="C280" s="253"/>
      <c r="D280" s="233" t="s">
        <v>230</v>
      </c>
      <c r="E280" s="254" t="s">
        <v>1</v>
      </c>
      <c r="F280" s="255" t="s">
        <v>232</v>
      </c>
      <c r="G280" s="253"/>
      <c r="H280" s="256">
        <v>33.57</v>
      </c>
      <c r="I280" s="257"/>
      <c r="J280" s="253"/>
      <c r="K280" s="253"/>
      <c r="L280" s="258"/>
      <c r="M280" s="259"/>
      <c r="N280" s="260"/>
      <c r="O280" s="260"/>
      <c r="P280" s="260"/>
      <c r="Q280" s="260"/>
      <c r="R280" s="260"/>
      <c r="S280" s="260"/>
      <c r="T280" s="261"/>
      <c r="AT280" s="262" t="s">
        <v>230</v>
      </c>
      <c r="AU280" s="262" t="s">
        <v>89</v>
      </c>
      <c r="AV280" s="13" t="s">
        <v>144</v>
      </c>
      <c r="AW280" s="13" t="s">
        <v>36</v>
      </c>
      <c r="AX280" s="13" t="s">
        <v>21</v>
      </c>
      <c r="AY280" s="262" t="s">
        <v>128</v>
      </c>
    </row>
    <row r="281" s="1" customFormat="1" ht="24" customHeight="1">
      <c r="B281" s="36"/>
      <c r="C281" s="220" t="s">
        <v>519</v>
      </c>
      <c r="D281" s="220" t="s">
        <v>129</v>
      </c>
      <c r="E281" s="221" t="s">
        <v>520</v>
      </c>
      <c r="F281" s="222" t="s">
        <v>521</v>
      </c>
      <c r="G281" s="223" t="s">
        <v>279</v>
      </c>
      <c r="H281" s="224">
        <v>103.88</v>
      </c>
      <c r="I281" s="225"/>
      <c r="J281" s="226">
        <f>ROUND(I281*H281,2)</f>
        <v>0</v>
      </c>
      <c r="K281" s="222" t="s">
        <v>141</v>
      </c>
      <c r="L281" s="41"/>
      <c r="M281" s="227" t="s">
        <v>1</v>
      </c>
      <c r="N281" s="228" t="s">
        <v>45</v>
      </c>
      <c r="O281" s="84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AR281" s="231" t="s">
        <v>151</v>
      </c>
      <c r="AT281" s="231" t="s">
        <v>129</v>
      </c>
      <c r="AU281" s="231" t="s">
        <v>89</v>
      </c>
      <c r="AY281" s="15" t="s">
        <v>128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5" t="s">
        <v>21</v>
      </c>
      <c r="BK281" s="232">
        <f>ROUND(I281*H281,2)</f>
        <v>0</v>
      </c>
      <c r="BL281" s="15" t="s">
        <v>151</v>
      </c>
      <c r="BM281" s="231" t="s">
        <v>522</v>
      </c>
    </row>
    <row r="282" s="1" customFormat="1">
      <c r="B282" s="36"/>
      <c r="C282" s="37"/>
      <c r="D282" s="233" t="s">
        <v>135</v>
      </c>
      <c r="E282" s="37"/>
      <c r="F282" s="234" t="s">
        <v>523</v>
      </c>
      <c r="G282" s="37"/>
      <c r="H282" s="37"/>
      <c r="I282" s="137"/>
      <c r="J282" s="37"/>
      <c r="K282" s="37"/>
      <c r="L282" s="41"/>
      <c r="M282" s="235"/>
      <c r="N282" s="84"/>
      <c r="O282" s="84"/>
      <c r="P282" s="84"/>
      <c r="Q282" s="84"/>
      <c r="R282" s="84"/>
      <c r="S282" s="84"/>
      <c r="T282" s="85"/>
      <c r="AT282" s="15" t="s">
        <v>135</v>
      </c>
      <c r="AU282" s="15" t="s">
        <v>89</v>
      </c>
    </row>
    <row r="283" s="12" customFormat="1">
      <c r="B283" s="241"/>
      <c r="C283" s="242"/>
      <c r="D283" s="233" t="s">
        <v>230</v>
      </c>
      <c r="E283" s="243" t="s">
        <v>1</v>
      </c>
      <c r="F283" s="244" t="s">
        <v>524</v>
      </c>
      <c r="G283" s="242"/>
      <c r="H283" s="245">
        <v>103.88</v>
      </c>
      <c r="I283" s="246"/>
      <c r="J283" s="242"/>
      <c r="K283" s="242"/>
      <c r="L283" s="247"/>
      <c r="M283" s="248"/>
      <c r="N283" s="249"/>
      <c r="O283" s="249"/>
      <c r="P283" s="249"/>
      <c r="Q283" s="249"/>
      <c r="R283" s="249"/>
      <c r="S283" s="249"/>
      <c r="T283" s="250"/>
      <c r="AT283" s="251" t="s">
        <v>230</v>
      </c>
      <c r="AU283" s="251" t="s">
        <v>89</v>
      </c>
      <c r="AV283" s="12" t="s">
        <v>89</v>
      </c>
      <c r="AW283" s="12" t="s">
        <v>36</v>
      </c>
      <c r="AX283" s="12" t="s">
        <v>80</v>
      </c>
      <c r="AY283" s="251" t="s">
        <v>128</v>
      </c>
    </row>
    <row r="284" s="13" customFormat="1">
      <c r="B284" s="252"/>
      <c r="C284" s="253"/>
      <c r="D284" s="233" t="s">
        <v>230</v>
      </c>
      <c r="E284" s="254" t="s">
        <v>1</v>
      </c>
      <c r="F284" s="255" t="s">
        <v>232</v>
      </c>
      <c r="G284" s="253"/>
      <c r="H284" s="256">
        <v>103.88</v>
      </c>
      <c r="I284" s="257"/>
      <c r="J284" s="253"/>
      <c r="K284" s="253"/>
      <c r="L284" s="258"/>
      <c r="M284" s="259"/>
      <c r="N284" s="260"/>
      <c r="O284" s="260"/>
      <c r="P284" s="260"/>
      <c r="Q284" s="260"/>
      <c r="R284" s="260"/>
      <c r="S284" s="260"/>
      <c r="T284" s="261"/>
      <c r="AT284" s="262" t="s">
        <v>230</v>
      </c>
      <c r="AU284" s="262" t="s">
        <v>89</v>
      </c>
      <c r="AV284" s="13" t="s">
        <v>144</v>
      </c>
      <c r="AW284" s="13" t="s">
        <v>36</v>
      </c>
      <c r="AX284" s="13" t="s">
        <v>21</v>
      </c>
      <c r="AY284" s="262" t="s">
        <v>128</v>
      </c>
    </row>
    <row r="285" s="11" customFormat="1" ht="22.8" customHeight="1">
      <c r="B285" s="206"/>
      <c r="C285" s="207"/>
      <c r="D285" s="208" t="s">
        <v>79</v>
      </c>
      <c r="E285" s="236" t="s">
        <v>525</v>
      </c>
      <c r="F285" s="236" t="s">
        <v>526</v>
      </c>
      <c r="G285" s="207"/>
      <c r="H285" s="207"/>
      <c r="I285" s="210"/>
      <c r="J285" s="237">
        <f>BK285</f>
        <v>0</v>
      </c>
      <c r="K285" s="207"/>
      <c r="L285" s="212"/>
      <c r="M285" s="213"/>
      <c r="N285" s="214"/>
      <c r="O285" s="214"/>
      <c r="P285" s="215">
        <f>SUM(P286:P287)</f>
        <v>0</v>
      </c>
      <c r="Q285" s="214"/>
      <c r="R285" s="215">
        <f>SUM(R286:R287)</f>
        <v>0</v>
      </c>
      <c r="S285" s="214"/>
      <c r="T285" s="216">
        <f>SUM(T286:T287)</f>
        <v>0</v>
      </c>
      <c r="AR285" s="217" t="s">
        <v>21</v>
      </c>
      <c r="AT285" s="218" t="s">
        <v>79</v>
      </c>
      <c r="AU285" s="218" t="s">
        <v>21</v>
      </c>
      <c r="AY285" s="217" t="s">
        <v>128</v>
      </c>
      <c r="BK285" s="219">
        <f>SUM(BK286:BK287)</f>
        <v>0</v>
      </c>
    </row>
    <row r="286" s="1" customFormat="1" ht="24" customHeight="1">
      <c r="B286" s="36"/>
      <c r="C286" s="220" t="s">
        <v>527</v>
      </c>
      <c r="D286" s="220" t="s">
        <v>129</v>
      </c>
      <c r="E286" s="221" t="s">
        <v>528</v>
      </c>
      <c r="F286" s="222" t="s">
        <v>529</v>
      </c>
      <c r="G286" s="223" t="s">
        <v>279</v>
      </c>
      <c r="H286" s="224">
        <v>608.54700000000003</v>
      </c>
      <c r="I286" s="225"/>
      <c r="J286" s="226">
        <f>ROUND(I286*H286,2)</f>
        <v>0</v>
      </c>
      <c r="K286" s="222" t="s">
        <v>141</v>
      </c>
      <c r="L286" s="41"/>
      <c r="M286" s="227" t="s">
        <v>1</v>
      </c>
      <c r="N286" s="228" t="s">
        <v>45</v>
      </c>
      <c r="O286" s="84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AR286" s="231" t="s">
        <v>151</v>
      </c>
      <c r="AT286" s="231" t="s">
        <v>129</v>
      </c>
      <c r="AU286" s="231" t="s">
        <v>89</v>
      </c>
      <c r="AY286" s="15" t="s">
        <v>128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5" t="s">
        <v>21</v>
      </c>
      <c r="BK286" s="232">
        <f>ROUND(I286*H286,2)</f>
        <v>0</v>
      </c>
      <c r="BL286" s="15" t="s">
        <v>151</v>
      </c>
      <c r="BM286" s="231" t="s">
        <v>530</v>
      </c>
    </row>
    <row r="287" s="1" customFormat="1">
      <c r="B287" s="36"/>
      <c r="C287" s="37"/>
      <c r="D287" s="233" t="s">
        <v>135</v>
      </c>
      <c r="E287" s="37"/>
      <c r="F287" s="234" t="s">
        <v>531</v>
      </c>
      <c r="G287" s="37"/>
      <c r="H287" s="37"/>
      <c r="I287" s="137"/>
      <c r="J287" s="37"/>
      <c r="K287" s="37"/>
      <c r="L287" s="41"/>
      <c r="M287" s="235"/>
      <c r="N287" s="84"/>
      <c r="O287" s="84"/>
      <c r="P287" s="84"/>
      <c r="Q287" s="84"/>
      <c r="R287" s="84"/>
      <c r="S287" s="84"/>
      <c r="T287" s="85"/>
      <c r="AT287" s="15" t="s">
        <v>135</v>
      </c>
      <c r="AU287" s="15" t="s">
        <v>89</v>
      </c>
    </row>
    <row r="288" s="11" customFormat="1" ht="25.92" customHeight="1">
      <c r="B288" s="206"/>
      <c r="C288" s="207"/>
      <c r="D288" s="208" t="s">
        <v>79</v>
      </c>
      <c r="E288" s="209" t="s">
        <v>532</v>
      </c>
      <c r="F288" s="209" t="s">
        <v>533</v>
      </c>
      <c r="G288" s="207"/>
      <c r="H288" s="207"/>
      <c r="I288" s="210"/>
      <c r="J288" s="211">
        <f>BK288</f>
        <v>0</v>
      </c>
      <c r="K288" s="207"/>
      <c r="L288" s="212"/>
      <c r="M288" s="213"/>
      <c r="N288" s="214"/>
      <c r="O288" s="214"/>
      <c r="P288" s="215">
        <f>P289</f>
        <v>0</v>
      </c>
      <c r="Q288" s="214"/>
      <c r="R288" s="215">
        <f>R289</f>
        <v>0</v>
      </c>
      <c r="S288" s="214"/>
      <c r="T288" s="216">
        <f>T289</f>
        <v>0.25</v>
      </c>
      <c r="AR288" s="217" t="s">
        <v>89</v>
      </c>
      <c r="AT288" s="218" t="s">
        <v>79</v>
      </c>
      <c r="AU288" s="218" t="s">
        <v>80</v>
      </c>
      <c r="AY288" s="217" t="s">
        <v>128</v>
      </c>
      <c r="BK288" s="219">
        <f>BK289</f>
        <v>0</v>
      </c>
    </row>
    <row r="289" s="11" customFormat="1" ht="22.8" customHeight="1">
      <c r="B289" s="206"/>
      <c r="C289" s="207"/>
      <c r="D289" s="208" t="s">
        <v>79</v>
      </c>
      <c r="E289" s="236" t="s">
        <v>534</v>
      </c>
      <c r="F289" s="236" t="s">
        <v>535</v>
      </c>
      <c r="G289" s="207"/>
      <c r="H289" s="207"/>
      <c r="I289" s="210"/>
      <c r="J289" s="237">
        <f>BK289</f>
        <v>0</v>
      </c>
      <c r="K289" s="207"/>
      <c r="L289" s="212"/>
      <c r="M289" s="213"/>
      <c r="N289" s="214"/>
      <c r="O289" s="214"/>
      <c r="P289" s="215">
        <f>SUM(P290:P296)</f>
        <v>0</v>
      </c>
      <c r="Q289" s="214"/>
      <c r="R289" s="215">
        <f>SUM(R290:R296)</f>
        <v>0</v>
      </c>
      <c r="S289" s="214"/>
      <c r="T289" s="216">
        <f>SUM(T290:T296)</f>
        <v>0.25</v>
      </c>
      <c r="AR289" s="217" t="s">
        <v>89</v>
      </c>
      <c r="AT289" s="218" t="s">
        <v>79</v>
      </c>
      <c r="AU289" s="218" t="s">
        <v>21</v>
      </c>
      <c r="AY289" s="217" t="s">
        <v>128</v>
      </c>
      <c r="BK289" s="219">
        <f>SUM(BK290:BK296)</f>
        <v>0</v>
      </c>
    </row>
    <row r="290" s="1" customFormat="1" ht="36" customHeight="1">
      <c r="B290" s="36"/>
      <c r="C290" s="220" t="s">
        <v>536</v>
      </c>
      <c r="D290" s="220" t="s">
        <v>129</v>
      </c>
      <c r="E290" s="221" t="s">
        <v>537</v>
      </c>
      <c r="F290" s="222" t="s">
        <v>538</v>
      </c>
      <c r="G290" s="223" t="s">
        <v>359</v>
      </c>
      <c r="H290" s="224">
        <v>10</v>
      </c>
      <c r="I290" s="225"/>
      <c r="J290" s="226">
        <f>ROUND(I290*H290,2)</f>
        <v>0</v>
      </c>
      <c r="K290" s="222" t="s">
        <v>141</v>
      </c>
      <c r="L290" s="41"/>
      <c r="M290" s="227" t="s">
        <v>1</v>
      </c>
      <c r="N290" s="228" t="s">
        <v>45</v>
      </c>
      <c r="O290" s="84"/>
      <c r="P290" s="229">
        <f>O290*H290</f>
        <v>0</v>
      </c>
      <c r="Q290" s="229">
        <v>0</v>
      </c>
      <c r="R290" s="229">
        <f>Q290*H290</f>
        <v>0</v>
      </c>
      <c r="S290" s="229">
        <v>0.025000000000000001</v>
      </c>
      <c r="T290" s="230">
        <f>S290*H290</f>
        <v>0.25</v>
      </c>
      <c r="AR290" s="231" t="s">
        <v>285</v>
      </c>
      <c r="AT290" s="231" t="s">
        <v>129</v>
      </c>
      <c r="AU290" s="231" t="s">
        <v>89</v>
      </c>
      <c r="AY290" s="15" t="s">
        <v>128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5" t="s">
        <v>21</v>
      </c>
      <c r="BK290" s="232">
        <f>ROUND(I290*H290,2)</f>
        <v>0</v>
      </c>
      <c r="BL290" s="15" t="s">
        <v>285</v>
      </c>
      <c r="BM290" s="231" t="s">
        <v>539</v>
      </c>
    </row>
    <row r="291" s="1" customFormat="1">
      <c r="B291" s="36"/>
      <c r="C291" s="37"/>
      <c r="D291" s="233" t="s">
        <v>135</v>
      </c>
      <c r="E291" s="37"/>
      <c r="F291" s="234" t="s">
        <v>540</v>
      </c>
      <c r="G291" s="37"/>
      <c r="H291" s="37"/>
      <c r="I291" s="137"/>
      <c r="J291" s="37"/>
      <c r="K291" s="37"/>
      <c r="L291" s="41"/>
      <c r="M291" s="235"/>
      <c r="N291" s="84"/>
      <c r="O291" s="84"/>
      <c r="P291" s="84"/>
      <c r="Q291" s="84"/>
      <c r="R291" s="84"/>
      <c r="S291" s="84"/>
      <c r="T291" s="85"/>
      <c r="AT291" s="15" t="s">
        <v>135</v>
      </c>
      <c r="AU291" s="15" t="s">
        <v>89</v>
      </c>
    </row>
    <row r="292" s="1" customFormat="1" ht="36" customHeight="1">
      <c r="B292" s="36"/>
      <c r="C292" s="220" t="s">
        <v>541</v>
      </c>
      <c r="D292" s="220" t="s">
        <v>129</v>
      </c>
      <c r="E292" s="221" t="s">
        <v>542</v>
      </c>
      <c r="F292" s="222" t="s">
        <v>543</v>
      </c>
      <c r="G292" s="223" t="s">
        <v>359</v>
      </c>
      <c r="H292" s="224">
        <v>4.5</v>
      </c>
      <c r="I292" s="225"/>
      <c r="J292" s="226">
        <f>ROUND(I292*H292,2)</f>
        <v>0</v>
      </c>
      <c r="K292" s="222" t="s">
        <v>1</v>
      </c>
      <c r="L292" s="41"/>
      <c r="M292" s="227" t="s">
        <v>1</v>
      </c>
      <c r="N292" s="228" t="s">
        <v>45</v>
      </c>
      <c r="O292" s="84"/>
      <c r="P292" s="229">
        <f>O292*H292</f>
        <v>0</v>
      </c>
      <c r="Q292" s="229">
        <v>0</v>
      </c>
      <c r="R292" s="229">
        <f>Q292*H292</f>
        <v>0</v>
      </c>
      <c r="S292" s="229">
        <v>0</v>
      </c>
      <c r="T292" s="230">
        <f>S292*H292</f>
        <v>0</v>
      </c>
      <c r="AR292" s="231" t="s">
        <v>285</v>
      </c>
      <c r="AT292" s="231" t="s">
        <v>129</v>
      </c>
      <c r="AU292" s="231" t="s">
        <v>89</v>
      </c>
      <c r="AY292" s="15" t="s">
        <v>128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5" t="s">
        <v>21</v>
      </c>
      <c r="BK292" s="232">
        <f>ROUND(I292*H292,2)</f>
        <v>0</v>
      </c>
      <c r="BL292" s="15" t="s">
        <v>285</v>
      </c>
      <c r="BM292" s="231" t="s">
        <v>544</v>
      </c>
    </row>
    <row r="293" s="1" customFormat="1">
      <c r="B293" s="36"/>
      <c r="C293" s="37"/>
      <c r="D293" s="233" t="s">
        <v>135</v>
      </c>
      <c r="E293" s="37"/>
      <c r="F293" s="234" t="s">
        <v>545</v>
      </c>
      <c r="G293" s="37"/>
      <c r="H293" s="37"/>
      <c r="I293" s="137"/>
      <c r="J293" s="37"/>
      <c r="K293" s="37"/>
      <c r="L293" s="41"/>
      <c r="M293" s="235"/>
      <c r="N293" s="84"/>
      <c r="O293" s="84"/>
      <c r="P293" s="84"/>
      <c r="Q293" s="84"/>
      <c r="R293" s="84"/>
      <c r="S293" s="84"/>
      <c r="T293" s="85"/>
      <c r="AT293" s="15" t="s">
        <v>135</v>
      </c>
      <c r="AU293" s="15" t="s">
        <v>89</v>
      </c>
    </row>
    <row r="294" s="1" customFormat="1" ht="16.5" customHeight="1">
      <c r="B294" s="36"/>
      <c r="C294" s="263" t="s">
        <v>546</v>
      </c>
      <c r="D294" s="263" t="s">
        <v>276</v>
      </c>
      <c r="E294" s="264" t="s">
        <v>547</v>
      </c>
      <c r="F294" s="265" t="s">
        <v>548</v>
      </c>
      <c r="G294" s="266" t="s">
        <v>312</v>
      </c>
      <c r="H294" s="267">
        <v>81</v>
      </c>
      <c r="I294" s="268"/>
      <c r="J294" s="269">
        <f>ROUND(I294*H294,2)</f>
        <v>0</v>
      </c>
      <c r="K294" s="265" t="s">
        <v>1</v>
      </c>
      <c r="L294" s="270"/>
      <c r="M294" s="271" t="s">
        <v>1</v>
      </c>
      <c r="N294" s="272" t="s">
        <v>45</v>
      </c>
      <c r="O294" s="84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AR294" s="231" t="s">
        <v>367</v>
      </c>
      <c r="AT294" s="231" t="s">
        <v>276</v>
      </c>
      <c r="AU294" s="231" t="s">
        <v>89</v>
      </c>
      <c r="AY294" s="15" t="s">
        <v>128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5" t="s">
        <v>21</v>
      </c>
      <c r="BK294" s="232">
        <f>ROUND(I294*H294,2)</f>
        <v>0</v>
      </c>
      <c r="BL294" s="15" t="s">
        <v>285</v>
      </c>
      <c r="BM294" s="231" t="s">
        <v>549</v>
      </c>
    </row>
    <row r="295" s="1" customFormat="1" ht="24" customHeight="1">
      <c r="B295" s="36"/>
      <c r="C295" s="220" t="s">
        <v>550</v>
      </c>
      <c r="D295" s="220" t="s">
        <v>129</v>
      </c>
      <c r="E295" s="221" t="s">
        <v>551</v>
      </c>
      <c r="F295" s="222" t="s">
        <v>552</v>
      </c>
      <c r="G295" s="223" t="s">
        <v>279</v>
      </c>
      <c r="H295" s="224">
        <v>0</v>
      </c>
      <c r="I295" s="225"/>
      <c r="J295" s="226">
        <f>ROUND(I295*H295,2)</f>
        <v>0</v>
      </c>
      <c r="K295" s="222" t="s">
        <v>141</v>
      </c>
      <c r="L295" s="41"/>
      <c r="M295" s="227" t="s">
        <v>1</v>
      </c>
      <c r="N295" s="228" t="s">
        <v>45</v>
      </c>
      <c r="O295" s="84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AR295" s="231" t="s">
        <v>285</v>
      </c>
      <c r="AT295" s="231" t="s">
        <v>129</v>
      </c>
      <c r="AU295" s="231" t="s">
        <v>89</v>
      </c>
      <c r="AY295" s="15" t="s">
        <v>128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5" t="s">
        <v>21</v>
      </c>
      <c r="BK295" s="232">
        <f>ROUND(I295*H295,2)</f>
        <v>0</v>
      </c>
      <c r="BL295" s="15" t="s">
        <v>285</v>
      </c>
      <c r="BM295" s="231" t="s">
        <v>553</v>
      </c>
    </row>
    <row r="296" s="1" customFormat="1">
      <c r="B296" s="36"/>
      <c r="C296" s="37"/>
      <c r="D296" s="233" t="s">
        <v>135</v>
      </c>
      <c r="E296" s="37"/>
      <c r="F296" s="234" t="s">
        <v>554</v>
      </c>
      <c r="G296" s="37"/>
      <c r="H296" s="37"/>
      <c r="I296" s="137"/>
      <c r="J296" s="37"/>
      <c r="K296" s="37"/>
      <c r="L296" s="41"/>
      <c r="M296" s="235"/>
      <c r="N296" s="84"/>
      <c r="O296" s="84"/>
      <c r="P296" s="84"/>
      <c r="Q296" s="84"/>
      <c r="R296" s="84"/>
      <c r="S296" s="84"/>
      <c r="T296" s="85"/>
      <c r="AT296" s="15" t="s">
        <v>135</v>
      </c>
      <c r="AU296" s="15" t="s">
        <v>89</v>
      </c>
    </row>
    <row r="297" s="11" customFormat="1" ht="25.92" customHeight="1">
      <c r="B297" s="206"/>
      <c r="C297" s="207"/>
      <c r="D297" s="208" t="s">
        <v>79</v>
      </c>
      <c r="E297" s="209" t="s">
        <v>276</v>
      </c>
      <c r="F297" s="209" t="s">
        <v>555</v>
      </c>
      <c r="G297" s="207"/>
      <c r="H297" s="207"/>
      <c r="I297" s="210"/>
      <c r="J297" s="211">
        <f>BK297</f>
        <v>0</v>
      </c>
      <c r="K297" s="207"/>
      <c r="L297" s="212"/>
      <c r="M297" s="213"/>
      <c r="N297" s="214"/>
      <c r="O297" s="214"/>
      <c r="P297" s="215">
        <f>P298</f>
        <v>0</v>
      </c>
      <c r="Q297" s="214"/>
      <c r="R297" s="215">
        <f>R298</f>
        <v>0</v>
      </c>
      <c r="S297" s="214"/>
      <c r="T297" s="216">
        <f>T298</f>
        <v>0</v>
      </c>
      <c r="AR297" s="217" t="s">
        <v>144</v>
      </c>
      <c r="AT297" s="218" t="s">
        <v>79</v>
      </c>
      <c r="AU297" s="218" t="s">
        <v>80</v>
      </c>
      <c r="AY297" s="217" t="s">
        <v>128</v>
      </c>
      <c r="BK297" s="219">
        <f>BK298</f>
        <v>0</v>
      </c>
    </row>
    <row r="298" s="11" customFormat="1" ht="22.8" customHeight="1">
      <c r="B298" s="206"/>
      <c r="C298" s="207"/>
      <c r="D298" s="208" t="s">
        <v>79</v>
      </c>
      <c r="E298" s="236" t="s">
        <v>556</v>
      </c>
      <c r="F298" s="236" t="s">
        <v>557</v>
      </c>
      <c r="G298" s="207"/>
      <c r="H298" s="207"/>
      <c r="I298" s="210"/>
      <c r="J298" s="237">
        <f>BK298</f>
        <v>0</v>
      </c>
      <c r="K298" s="207"/>
      <c r="L298" s="212"/>
      <c r="M298" s="213"/>
      <c r="N298" s="214"/>
      <c r="O298" s="214"/>
      <c r="P298" s="215">
        <f>SUM(P299:P300)</f>
        <v>0</v>
      </c>
      <c r="Q298" s="214"/>
      <c r="R298" s="215">
        <f>SUM(R299:R300)</f>
        <v>0</v>
      </c>
      <c r="S298" s="214"/>
      <c r="T298" s="216">
        <f>SUM(T299:T300)</f>
        <v>0</v>
      </c>
      <c r="AR298" s="217" t="s">
        <v>144</v>
      </c>
      <c r="AT298" s="218" t="s">
        <v>79</v>
      </c>
      <c r="AU298" s="218" t="s">
        <v>21</v>
      </c>
      <c r="AY298" s="217" t="s">
        <v>128</v>
      </c>
      <c r="BK298" s="219">
        <f>SUM(BK299:BK300)</f>
        <v>0</v>
      </c>
    </row>
    <row r="299" s="1" customFormat="1" ht="24" customHeight="1">
      <c r="B299" s="36"/>
      <c r="C299" s="220" t="s">
        <v>558</v>
      </c>
      <c r="D299" s="220" t="s">
        <v>129</v>
      </c>
      <c r="E299" s="221" t="s">
        <v>559</v>
      </c>
      <c r="F299" s="222" t="s">
        <v>560</v>
      </c>
      <c r="G299" s="223" t="s">
        <v>214</v>
      </c>
      <c r="H299" s="224">
        <v>5</v>
      </c>
      <c r="I299" s="225"/>
      <c r="J299" s="226">
        <f>ROUND(I299*H299,2)</f>
        <v>0</v>
      </c>
      <c r="K299" s="222" t="s">
        <v>141</v>
      </c>
      <c r="L299" s="41"/>
      <c r="M299" s="227" t="s">
        <v>1</v>
      </c>
      <c r="N299" s="228" t="s">
        <v>45</v>
      </c>
      <c r="O299" s="84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AR299" s="231" t="s">
        <v>546</v>
      </c>
      <c r="AT299" s="231" t="s">
        <v>129</v>
      </c>
      <c r="AU299" s="231" t="s">
        <v>89</v>
      </c>
      <c r="AY299" s="15" t="s">
        <v>128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5" t="s">
        <v>21</v>
      </c>
      <c r="BK299" s="232">
        <f>ROUND(I299*H299,2)</f>
        <v>0</v>
      </c>
      <c r="BL299" s="15" t="s">
        <v>546</v>
      </c>
      <c r="BM299" s="231" t="s">
        <v>561</v>
      </c>
    </row>
    <row r="300" s="1" customFormat="1">
      <c r="B300" s="36"/>
      <c r="C300" s="37"/>
      <c r="D300" s="233" t="s">
        <v>135</v>
      </c>
      <c r="E300" s="37"/>
      <c r="F300" s="234" t="s">
        <v>562</v>
      </c>
      <c r="G300" s="37"/>
      <c r="H300" s="37"/>
      <c r="I300" s="137"/>
      <c r="J300" s="37"/>
      <c r="K300" s="37"/>
      <c r="L300" s="41"/>
      <c r="M300" s="238"/>
      <c r="N300" s="239"/>
      <c r="O300" s="239"/>
      <c r="P300" s="239"/>
      <c r="Q300" s="239"/>
      <c r="R300" s="239"/>
      <c r="S300" s="239"/>
      <c r="T300" s="240"/>
      <c r="AT300" s="15" t="s">
        <v>135</v>
      </c>
      <c r="AU300" s="15" t="s">
        <v>89</v>
      </c>
    </row>
    <row r="301" s="1" customFormat="1" ht="6.96" customHeight="1">
      <c r="B301" s="59"/>
      <c r="C301" s="60"/>
      <c r="D301" s="60"/>
      <c r="E301" s="60"/>
      <c r="F301" s="60"/>
      <c r="G301" s="60"/>
      <c r="H301" s="60"/>
      <c r="I301" s="171"/>
      <c r="J301" s="60"/>
      <c r="K301" s="60"/>
      <c r="L301" s="41"/>
    </row>
  </sheetData>
  <sheetProtection sheet="1" autoFilter="0" formatColumns="0" formatRows="0" objects="1" scenarios="1" spinCount="100000" saltValue="e9OM0BoCU2iaqml8ZUKlT6B/Oi0RxEfgwvrCUMBgdNKuRStYFzLzz/ddExJKqRFoj/OifG2gDGLfk/Cy+xSiQw==" hashValue="taeBtWPOjN6w1PCCFtb/NfSC4JtBh7PJeYwlnWifdQKZgDhrbqNSa7QknlPXYs3RWLsbK1/YbS4iwvCs0EKJwA==" algorithmName="SHA-512" password="CC35"/>
  <autoFilter ref="C125:K30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95</v>
      </c>
    </row>
    <row r="3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8"/>
      <c r="AT3" s="15" t="s">
        <v>89</v>
      </c>
    </row>
    <row r="4" ht="24.96" customHeight="1">
      <c r="B4" s="18"/>
      <c r="D4" s="133" t="s">
        <v>99</v>
      </c>
      <c r="L4" s="18"/>
      <c r="M4" s="13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5" t="s">
        <v>16</v>
      </c>
      <c r="L6" s="18"/>
    </row>
    <row r="7" ht="16.5" customHeight="1">
      <c r="B7" s="18"/>
      <c r="E7" s="136" t="str">
        <f>'Rekapitulace stavby'!K6</f>
        <v>16047a - Chodník Turnov, Mašovská ul.</v>
      </c>
      <c r="F7" s="135"/>
      <c r="G7" s="135"/>
      <c r="H7" s="135"/>
      <c r="L7" s="18"/>
    </row>
    <row r="8" s="1" customFormat="1" ht="12" customHeight="1">
      <c r="B8" s="41"/>
      <c r="D8" s="135" t="s">
        <v>100</v>
      </c>
      <c r="I8" s="137"/>
      <c r="L8" s="41"/>
    </row>
    <row r="9" s="1" customFormat="1" ht="36.96" customHeight="1">
      <c r="B9" s="41"/>
      <c r="E9" s="138" t="s">
        <v>563</v>
      </c>
      <c r="F9" s="1"/>
      <c r="G9" s="1"/>
      <c r="H9" s="1"/>
      <c r="I9" s="137"/>
      <c r="L9" s="41"/>
    </row>
    <row r="10" s="1" customFormat="1">
      <c r="B10" s="41"/>
      <c r="I10" s="137"/>
      <c r="L10" s="41"/>
    </row>
    <row r="11" s="1" customFormat="1" ht="12" customHeight="1">
      <c r="B11" s="41"/>
      <c r="D11" s="135" t="s">
        <v>19</v>
      </c>
      <c r="F11" s="139" t="s">
        <v>1</v>
      </c>
      <c r="I11" s="140" t="s">
        <v>20</v>
      </c>
      <c r="J11" s="139" t="s">
        <v>1</v>
      </c>
      <c r="L11" s="41"/>
    </row>
    <row r="12" s="1" customFormat="1" ht="12" customHeight="1">
      <c r="B12" s="41"/>
      <c r="D12" s="135" t="s">
        <v>22</v>
      </c>
      <c r="F12" s="139" t="s">
        <v>23</v>
      </c>
      <c r="I12" s="140" t="s">
        <v>24</v>
      </c>
      <c r="J12" s="141" t="str">
        <f>'Rekapitulace stavby'!AN8</f>
        <v>12. 9. 2019</v>
      </c>
      <c r="L12" s="41"/>
    </row>
    <row r="13" s="1" customFormat="1" ht="10.8" customHeight="1">
      <c r="B13" s="41"/>
      <c r="I13" s="137"/>
      <c r="L13" s="41"/>
    </row>
    <row r="14" s="1" customFormat="1" ht="12" customHeight="1">
      <c r="B14" s="41"/>
      <c r="D14" s="135" t="s">
        <v>27</v>
      </c>
      <c r="I14" s="140" t="s">
        <v>28</v>
      </c>
      <c r="J14" s="139" t="s">
        <v>29</v>
      </c>
      <c r="L14" s="41"/>
    </row>
    <row r="15" s="1" customFormat="1" ht="18" customHeight="1">
      <c r="B15" s="41"/>
      <c r="E15" s="139" t="s">
        <v>30</v>
      </c>
      <c r="I15" s="140" t="s">
        <v>31</v>
      </c>
      <c r="J15" s="139" t="s">
        <v>32</v>
      </c>
      <c r="L15" s="41"/>
    </row>
    <row r="16" s="1" customFormat="1" ht="6.96" customHeight="1">
      <c r="B16" s="41"/>
      <c r="I16" s="137"/>
      <c r="L16" s="41"/>
    </row>
    <row r="17" s="1" customFormat="1" ht="12" customHeight="1">
      <c r="B17" s="41"/>
      <c r="D17" s="135" t="s">
        <v>33</v>
      </c>
      <c r="I17" s="140" t="s">
        <v>28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39"/>
      <c r="G18" s="139"/>
      <c r="H18" s="139"/>
      <c r="I18" s="140" t="s">
        <v>31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7"/>
      <c r="L19" s="41"/>
    </row>
    <row r="20" s="1" customFormat="1" ht="12" customHeight="1">
      <c r="B20" s="41"/>
      <c r="D20" s="135" t="s">
        <v>35</v>
      </c>
      <c r="I20" s="140" t="s">
        <v>28</v>
      </c>
      <c r="J20" s="139" t="s">
        <v>29</v>
      </c>
      <c r="L20" s="41"/>
    </row>
    <row r="21" s="1" customFormat="1" ht="18" customHeight="1">
      <c r="B21" s="41"/>
      <c r="E21" s="139" t="s">
        <v>30</v>
      </c>
      <c r="I21" s="140" t="s">
        <v>31</v>
      </c>
      <c r="J21" s="139" t="s">
        <v>32</v>
      </c>
      <c r="L21" s="41"/>
    </row>
    <row r="22" s="1" customFormat="1" ht="6.96" customHeight="1">
      <c r="B22" s="41"/>
      <c r="I22" s="137"/>
      <c r="L22" s="41"/>
    </row>
    <row r="23" s="1" customFormat="1" ht="12" customHeight="1">
      <c r="B23" s="41"/>
      <c r="D23" s="135" t="s">
        <v>37</v>
      </c>
      <c r="I23" s="140" t="s">
        <v>28</v>
      </c>
      <c r="J23" s="139" t="str">
        <f>IF('Rekapitulace stavby'!AN19="","",'Rekapitulace stavby'!AN19)</f>
        <v/>
      </c>
      <c r="L23" s="41"/>
    </row>
    <row r="24" s="1" customFormat="1" ht="18" customHeight="1">
      <c r="B24" s="41"/>
      <c r="E24" s="139" t="str">
        <f>IF('Rekapitulace stavby'!E20="","",'Rekapitulace stavby'!E20)</f>
        <v xml:space="preserve"> </v>
      </c>
      <c r="I24" s="140" t="s">
        <v>31</v>
      </c>
      <c r="J24" s="139" t="str">
        <f>IF('Rekapitulace stavby'!AN20="","",'Rekapitulace stavby'!AN20)</f>
        <v/>
      </c>
      <c r="L24" s="41"/>
    </row>
    <row r="25" s="1" customFormat="1" ht="6.96" customHeight="1">
      <c r="B25" s="41"/>
      <c r="I25" s="137"/>
      <c r="L25" s="41"/>
    </row>
    <row r="26" s="1" customFormat="1" ht="12" customHeight="1">
      <c r="B26" s="41"/>
      <c r="D26" s="135" t="s">
        <v>39</v>
      </c>
      <c r="I26" s="137"/>
      <c r="L26" s="41"/>
    </row>
    <row r="27" s="7" customFormat="1" ht="16.5" customHeight="1">
      <c r="B27" s="142"/>
      <c r="E27" s="143" t="s">
        <v>1</v>
      </c>
      <c r="F27" s="143"/>
      <c r="G27" s="143"/>
      <c r="H27" s="143"/>
      <c r="I27" s="144"/>
      <c r="L27" s="142"/>
    </row>
    <row r="28" s="1" customFormat="1" ht="6.96" customHeight="1">
      <c r="B28" s="41"/>
      <c r="I28" s="137"/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45"/>
      <c r="J29" s="76"/>
      <c r="K29" s="76"/>
      <c r="L29" s="41"/>
    </row>
    <row r="30" s="1" customFormat="1" ht="25.44" customHeight="1">
      <c r="B30" s="41"/>
      <c r="D30" s="146" t="s">
        <v>40</v>
      </c>
      <c r="I30" s="137"/>
      <c r="J30" s="147">
        <f>ROUND(J124, 2)</f>
        <v>0</v>
      </c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45"/>
      <c r="J31" s="76"/>
      <c r="K31" s="76"/>
      <c r="L31" s="41"/>
    </row>
    <row r="32" s="1" customFormat="1" ht="14.4" customHeight="1">
      <c r="B32" s="41"/>
      <c r="F32" s="148" t="s">
        <v>42</v>
      </c>
      <c r="I32" s="149" t="s">
        <v>41</v>
      </c>
      <c r="J32" s="148" t="s">
        <v>43</v>
      </c>
      <c r="L32" s="41"/>
    </row>
    <row r="33" s="1" customFormat="1" ht="14.4" customHeight="1">
      <c r="B33" s="41"/>
      <c r="D33" s="150" t="s">
        <v>44</v>
      </c>
      <c r="E33" s="135" t="s">
        <v>45</v>
      </c>
      <c r="F33" s="151">
        <f>ROUND((SUM(BE124:BE191)),  2)</f>
        <v>0</v>
      </c>
      <c r="I33" s="152">
        <v>0.20999999999999999</v>
      </c>
      <c r="J33" s="151">
        <f>ROUND(((SUM(BE124:BE191))*I33),  2)</f>
        <v>0</v>
      </c>
      <c r="L33" s="41"/>
    </row>
    <row r="34" s="1" customFormat="1" ht="14.4" customHeight="1">
      <c r="B34" s="41"/>
      <c r="E34" s="135" t="s">
        <v>46</v>
      </c>
      <c r="F34" s="151">
        <f>ROUND((SUM(BF124:BF191)),  2)</f>
        <v>0</v>
      </c>
      <c r="I34" s="152">
        <v>0.14999999999999999</v>
      </c>
      <c r="J34" s="151">
        <f>ROUND(((SUM(BF124:BF191))*I34),  2)</f>
        <v>0</v>
      </c>
      <c r="L34" s="41"/>
    </row>
    <row r="35" hidden="1" s="1" customFormat="1" ht="14.4" customHeight="1">
      <c r="B35" s="41"/>
      <c r="E35" s="135" t="s">
        <v>47</v>
      </c>
      <c r="F35" s="151">
        <f>ROUND((SUM(BG124:BG191)),  2)</f>
        <v>0</v>
      </c>
      <c r="I35" s="152">
        <v>0.20999999999999999</v>
      </c>
      <c r="J35" s="151">
        <f>0</f>
        <v>0</v>
      </c>
      <c r="L35" s="41"/>
    </row>
    <row r="36" hidden="1" s="1" customFormat="1" ht="14.4" customHeight="1">
      <c r="B36" s="41"/>
      <c r="E36" s="135" t="s">
        <v>48</v>
      </c>
      <c r="F36" s="151">
        <f>ROUND((SUM(BH124:BH191)),  2)</f>
        <v>0</v>
      </c>
      <c r="I36" s="152">
        <v>0.14999999999999999</v>
      </c>
      <c r="J36" s="151">
        <f>0</f>
        <v>0</v>
      </c>
      <c r="L36" s="41"/>
    </row>
    <row r="37" hidden="1" s="1" customFormat="1" ht="14.4" customHeight="1">
      <c r="B37" s="41"/>
      <c r="E37" s="135" t="s">
        <v>49</v>
      </c>
      <c r="F37" s="151">
        <f>ROUND((SUM(BI124:BI191)),  2)</f>
        <v>0</v>
      </c>
      <c r="I37" s="152">
        <v>0</v>
      </c>
      <c r="J37" s="151">
        <f>0</f>
        <v>0</v>
      </c>
      <c r="L37" s="41"/>
    </row>
    <row r="38" s="1" customFormat="1" ht="6.96" customHeight="1">
      <c r="B38" s="41"/>
      <c r="I38" s="137"/>
      <c r="L38" s="41"/>
    </row>
    <row r="39" s="1" customFormat="1" ht="25.44" customHeight="1">
      <c r="B39" s="41"/>
      <c r="C39" s="153"/>
      <c r="D39" s="154" t="s">
        <v>50</v>
      </c>
      <c r="E39" s="155"/>
      <c r="F39" s="155"/>
      <c r="G39" s="156" t="s">
        <v>51</v>
      </c>
      <c r="H39" s="157" t="s">
        <v>52</v>
      </c>
      <c r="I39" s="158"/>
      <c r="J39" s="159">
        <f>SUM(J30:J37)</f>
        <v>0</v>
      </c>
      <c r="K39" s="160"/>
      <c r="L39" s="41"/>
    </row>
    <row r="40" s="1" customFormat="1" ht="14.4" customHeight="1">
      <c r="B40" s="41"/>
      <c r="I40" s="137"/>
      <c r="L40" s="41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61" t="s">
        <v>53</v>
      </c>
      <c r="E50" s="162"/>
      <c r="F50" s="162"/>
      <c r="G50" s="161" t="s">
        <v>54</v>
      </c>
      <c r="H50" s="162"/>
      <c r="I50" s="163"/>
      <c r="J50" s="162"/>
      <c r="K50" s="162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64" t="s">
        <v>55</v>
      </c>
      <c r="E61" s="165"/>
      <c r="F61" s="166" t="s">
        <v>56</v>
      </c>
      <c r="G61" s="164" t="s">
        <v>55</v>
      </c>
      <c r="H61" s="165"/>
      <c r="I61" s="167"/>
      <c r="J61" s="168" t="s">
        <v>56</v>
      </c>
      <c r="K61" s="165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61" t="s">
        <v>57</v>
      </c>
      <c r="E65" s="162"/>
      <c r="F65" s="162"/>
      <c r="G65" s="161" t="s">
        <v>58</v>
      </c>
      <c r="H65" s="162"/>
      <c r="I65" s="163"/>
      <c r="J65" s="162"/>
      <c r="K65" s="162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64" t="s">
        <v>55</v>
      </c>
      <c r="E76" s="165"/>
      <c r="F76" s="166" t="s">
        <v>56</v>
      </c>
      <c r="G76" s="164" t="s">
        <v>55</v>
      </c>
      <c r="H76" s="165"/>
      <c r="I76" s="167"/>
      <c r="J76" s="168" t="s">
        <v>56</v>
      </c>
      <c r="K76" s="165"/>
      <c r="L76" s="41"/>
    </row>
    <row r="77" s="1" customFormat="1" ht="14.4" customHeight="1">
      <c r="B77" s="169"/>
      <c r="C77" s="170"/>
      <c r="D77" s="170"/>
      <c r="E77" s="170"/>
      <c r="F77" s="170"/>
      <c r="G77" s="170"/>
      <c r="H77" s="170"/>
      <c r="I77" s="171"/>
      <c r="J77" s="170"/>
      <c r="K77" s="170"/>
      <c r="L77" s="41"/>
    </row>
    <row r="81" s="1" customFormat="1" ht="6.96" customHeight="1">
      <c r="B81" s="172"/>
      <c r="C81" s="173"/>
      <c r="D81" s="173"/>
      <c r="E81" s="173"/>
      <c r="F81" s="173"/>
      <c r="G81" s="173"/>
      <c r="H81" s="173"/>
      <c r="I81" s="174"/>
      <c r="J81" s="173"/>
      <c r="K81" s="173"/>
      <c r="L81" s="41"/>
    </row>
    <row r="82" s="1" customFormat="1" ht="24.96" customHeight="1">
      <c r="B82" s="36"/>
      <c r="C82" s="21" t="s">
        <v>102</v>
      </c>
      <c r="D82" s="37"/>
      <c r="E82" s="37"/>
      <c r="F82" s="37"/>
      <c r="G82" s="37"/>
      <c r="H82" s="37"/>
      <c r="I82" s="13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7"/>
      <c r="J84" s="37"/>
      <c r="K84" s="37"/>
      <c r="L84" s="41"/>
    </row>
    <row r="85" s="1" customFormat="1" ht="16.5" customHeight="1">
      <c r="B85" s="36"/>
      <c r="C85" s="37"/>
      <c r="D85" s="37"/>
      <c r="E85" s="175" t="str">
        <f>E7</f>
        <v>16047a - Chodník Turnov, Mašovská ul.</v>
      </c>
      <c r="F85" s="30"/>
      <c r="G85" s="30"/>
      <c r="H85" s="30"/>
      <c r="I85" s="137"/>
      <c r="J85" s="37"/>
      <c r="K85" s="37"/>
      <c r="L85" s="41"/>
    </row>
    <row r="86" s="1" customFormat="1" ht="12" customHeight="1">
      <c r="B86" s="36"/>
      <c r="C86" s="30" t="s">
        <v>100</v>
      </c>
      <c r="D86" s="37"/>
      <c r="E86" s="37"/>
      <c r="F86" s="37"/>
      <c r="G86" s="37"/>
      <c r="H86" s="37"/>
      <c r="I86" s="137"/>
      <c r="J86" s="37"/>
      <c r="K86" s="37"/>
      <c r="L86" s="41"/>
    </row>
    <row r="87" s="1" customFormat="1" ht="16.5" customHeight="1">
      <c r="B87" s="36"/>
      <c r="C87" s="37"/>
      <c r="D87" s="37"/>
      <c r="E87" s="69" t="str">
        <f>E9</f>
        <v>16047-SO-301 - 16047-SO-301 - Dešťová kanalizace</v>
      </c>
      <c r="F87" s="37"/>
      <c r="G87" s="37"/>
      <c r="H87" s="37"/>
      <c r="I87" s="137"/>
      <c r="J87" s="37"/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41"/>
    </row>
    <row r="89" s="1" customFormat="1" ht="12" customHeight="1">
      <c r="B89" s="36"/>
      <c r="C89" s="30" t="s">
        <v>22</v>
      </c>
      <c r="D89" s="37"/>
      <c r="E89" s="37"/>
      <c r="F89" s="25" t="str">
        <f>F12</f>
        <v>Turnov</v>
      </c>
      <c r="G89" s="37"/>
      <c r="H89" s="37"/>
      <c r="I89" s="140" t="s">
        <v>24</v>
      </c>
      <c r="J89" s="72" t="str">
        <f>IF(J12="","",J12)</f>
        <v>12. 9. 2019</v>
      </c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41"/>
    </row>
    <row r="91" s="1" customFormat="1" ht="15.15" customHeight="1">
      <c r="B91" s="36"/>
      <c r="C91" s="30" t="s">
        <v>27</v>
      </c>
      <c r="D91" s="37"/>
      <c r="E91" s="37"/>
      <c r="F91" s="25" t="str">
        <f>E15</f>
        <v>Město Turnov</v>
      </c>
      <c r="G91" s="37"/>
      <c r="H91" s="37"/>
      <c r="I91" s="140" t="s">
        <v>35</v>
      </c>
      <c r="J91" s="34" t="str">
        <f>E21</f>
        <v>Město Turnov</v>
      </c>
      <c r="K91" s="37"/>
      <c r="L91" s="41"/>
    </row>
    <row r="92" s="1" customFormat="1" ht="15.15" customHeight="1">
      <c r="B92" s="36"/>
      <c r="C92" s="30" t="s">
        <v>33</v>
      </c>
      <c r="D92" s="37"/>
      <c r="E92" s="37"/>
      <c r="F92" s="25" t="str">
        <f>IF(E18="","",E18)</f>
        <v>Vyplň údaj</v>
      </c>
      <c r="G92" s="37"/>
      <c r="H92" s="37"/>
      <c r="I92" s="140" t="s">
        <v>37</v>
      </c>
      <c r="J92" s="34" t="str">
        <f>E24</f>
        <v xml:space="preserve"> </v>
      </c>
      <c r="K92" s="37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41"/>
    </row>
    <row r="94" s="1" customFormat="1" ht="29.28" customHeight="1">
      <c r="B94" s="36"/>
      <c r="C94" s="176" t="s">
        <v>103</v>
      </c>
      <c r="D94" s="177"/>
      <c r="E94" s="177"/>
      <c r="F94" s="177"/>
      <c r="G94" s="177"/>
      <c r="H94" s="177"/>
      <c r="I94" s="178"/>
      <c r="J94" s="179" t="s">
        <v>104</v>
      </c>
      <c r="K94" s="17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41"/>
    </row>
    <row r="96" s="1" customFormat="1" ht="22.8" customHeight="1">
      <c r="B96" s="36"/>
      <c r="C96" s="180" t="s">
        <v>105</v>
      </c>
      <c r="D96" s="37"/>
      <c r="E96" s="37"/>
      <c r="F96" s="37"/>
      <c r="G96" s="37"/>
      <c r="H96" s="37"/>
      <c r="I96" s="137"/>
      <c r="J96" s="103">
        <f>J124</f>
        <v>0</v>
      </c>
      <c r="K96" s="37"/>
      <c r="L96" s="41"/>
      <c r="AU96" s="15" t="s">
        <v>106</v>
      </c>
    </row>
    <row r="97" s="8" customFormat="1" ht="24.96" customHeight="1">
      <c r="B97" s="181"/>
      <c r="C97" s="182"/>
      <c r="D97" s="183" t="s">
        <v>199</v>
      </c>
      <c r="E97" s="184"/>
      <c r="F97" s="184"/>
      <c r="G97" s="184"/>
      <c r="H97" s="184"/>
      <c r="I97" s="185"/>
      <c r="J97" s="186">
        <f>J125</f>
        <v>0</v>
      </c>
      <c r="K97" s="182"/>
      <c r="L97" s="187"/>
    </row>
    <row r="98" s="9" customFormat="1" ht="19.92" customHeight="1">
      <c r="B98" s="188"/>
      <c r="C98" s="189"/>
      <c r="D98" s="190" t="s">
        <v>200</v>
      </c>
      <c r="E98" s="191"/>
      <c r="F98" s="191"/>
      <c r="G98" s="191"/>
      <c r="H98" s="191"/>
      <c r="I98" s="192"/>
      <c r="J98" s="193">
        <f>J126</f>
        <v>0</v>
      </c>
      <c r="K98" s="189"/>
      <c r="L98" s="194"/>
    </row>
    <row r="99" s="9" customFormat="1" ht="19.92" customHeight="1">
      <c r="B99" s="188"/>
      <c r="C99" s="189"/>
      <c r="D99" s="190" t="s">
        <v>564</v>
      </c>
      <c r="E99" s="191"/>
      <c r="F99" s="191"/>
      <c r="G99" s="191"/>
      <c r="H99" s="191"/>
      <c r="I99" s="192"/>
      <c r="J99" s="193">
        <f>J131</f>
        <v>0</v>
      </c>
      <c r="K99" s="189"/>
      <c r="L99" s="194"/>
    </row>
    <row r="100" s="9" customFormat="1" ht="19.92" customHeight="1">
      <c r="B100" s="188"/>
      <c r="C100" s="189"/>
      <c r="D100" s="190" t="s">
        <v>202</v>
      </c>
      <c r="E100" s="191"/>
      <c r="F100" s="191"/>
      <c r="G100" s="191"/>
      <c r="H100" s="191"/>
      <c r="I100" s="192"/>
      <c r="J100" s="193">
        <f>J164</f>
        <v>0</v>
      </c>
      <c r="K100" s="189"/>
      <c r="L100" s="194"/>
    </row>
    <row r="101" s="9" customFormat="1" ht="19.92" customHeight="1">
      <c r="B101" s="188"/>
      <c r="C101" s="189"/>
      <c r="D101" s="190" t="s">
        <v>203</v>
      </c>
      <c r="E101" s="191"/>
      <c r="F101" s="191"/>
      <c r="G101" s="191"/>
      <c r="H101" s="191"/>
      <c r="I101" s="192"/>
      <c r="J101" s="193">
        <f>J171</f>
        <v>0</v>
      </c>
      <c r="K101" s="189"/>
      <c r="L101" s="194"/>
    </row>
    <row r="102" s="9" customFormat="1" ht="19.92" customHeight="1">
      <c r="B102" s="188"/>
      <c r="C102" s="189"/>
      <c r="D102" s="190" t="s">
        <v>204</v>
      </c>
      <c r="E102" s="191"/>
      <c r="F102" s="191"/>
      <c r="G102" s="191"/>
      <c r="H102" s="191"/>
      <c r="I102" s="192"/>
      <c r="J102" s="193">
        <f>J179</f>
        <v>0</v>
      </c>
      <c r="K102" s="189"/>
      <c r="L102" s="194"/>
    </row>
    <row r="103" s="8" customFormat="1" ht="24.96" customHeight="1">
      <c r="B103" s="181"/>
      <c r="C103" s="182"/>
      <c r="D103" s="183" t="s">
        <v>207</v>
      </c>
      <c r="E103" s="184"/>
      <c r="F103" s="184"/>
      <c r="G103" s="184"/>
      <c r="H103" s="184"/>
      <c r="I103" s="185"/>
      <c r="J103" s="186">
        <f>J184</f>
        <v>0</v>
      </c>
      <c r="K103" s="182"/>
      <c r="L103" s="187"/>
    </row>
    <row r="104" s="9" customFormat="1" ht="19.92" customHeight="1">
      <c r="B104" s="188"/>
      <c r="C104" s="189"/>
      <c r="D104" s="190" t="s">
        <v>565</v>
      </c>
      <c r="E104" s="191"/>
      <c r="F104" s="191"/>
      <c r="G104" s="191"/>
      <c r="H104" s="191"/>
      <c r="I104" s="192"/>
      <c r="J104" s="193">
        <f>J185</f>
        <v>0</v>
      </c>
      <c r="K104" s="189"/>
      <c r="L104" s="194"/>
    </row>
    <row r="105" s="1" customFormat="1" ht="21.84" customHeight="1">
      <c r="B105" s="36"/>
      <c r="C105" s="37"/>
      <c r="D105" s="37"/>
      <c r="E105" s="37"/>
      <c r="F105" s="37"/>
      <c r="G105" s="37"/>
      <c r="H105" s="37"/>
      <c r="I105" s="137"/>
      <c r="J105" s="37"/>
      <c r="K105" s="37"/>
      <c r="L105" s="41"/>
    </row>
    <row r="106" s="1" customFormat="1" ht="6.96" customHeight="1">
      <c r="B106" s="59"/>
      <c r="C106" s="60"/>
      <c r="D106" s="60"/>
      <c r="E106" s="60"/>
      <c r="F106" s="60"/>
      <c r="G106" s="60"/>
      <c r="H106" s="60"/>
      <c r="I106" s="171"/>
      <c r="J106" s="60"/>
      <c r="K106" s="60"/>
      <c r="L106" s="41"/>
    </row>
    <row r="110" s="1" customFormat="1" ht="6.96" customHeight="1">
      <c r="B110" s="61"/>
      <c r="C110" s="62"/>
      <c r="D110" s="62"/>
      <c r="E110" s="62"/>
      <c r="F110" s="62"/>
      <c r="G110" s="62"/>
      <c r="H110" s="62"/>
      <c r="I110" s="174"/>
      <c r="J110" s="62"/>
      <c r="K110" s="62"/>
      <c r="L110" s="41"/>
    </row>
    <row r="111" s="1" customFormat="1" ht="24.96" customHeight="1">
      <c r="B111" s="36"/>
      <c r="C111" s="21" t="s">
        <v>112</v>
      </c>
      <c r="D111" s="37"/>
      <c r="E111" s="37"/>
      <c r="F111" s="37"/>
      <c r="G111" s="37"/>
      <c r="H111" s="37"/>
      <c r="I111" s="137"/>
      <c r="J111" s="37"/>
      <c r="K111" s="37"/>
      <c r="L111" s="41"/>
    </row>
    <row r="112" s="1" customFormat="1" ht="6.96" customHeight="1">
      <c r="B112" s="36"/>
      <c r="C112" s="37"/>
      <c r="D112" s="37"/>
      <c r="E112" s="37"/>
      <c r="F112" s="37"/>
      <c r="G112" s="37"/>
      <c r="H112" s="37"/>
      <c r="I112" s="137"/>
      <c r="J112" s="37"/>
      <c r="K112" s="37"/>
      <c r="L112" s="41"/>
    </row>
    <row r="113" s="1" customFormat="1" ht="12" customHeight="1">
      <c r="B113" s="36"/>
      <c r="C113" s="30" t="s">
        <v>16</v>
      </c>
      <c r="D113" s="37"/>
      <c r="E113" s="37"/>
      <c r="F113" s="37"/>
      <c r="G113" s="37"/>
      <c r="H113" s="37"/>
      <c r="I113" s="137"/>
      <c r="J113" s="37"/>
      <c r="K113" s="37"/>
      <c r="L113" s="41"/>
    </row>
    <row r="114" s="1" customFormat="1" ht="16.5" customHeight="1">
      <c r="B114" s="36"/>
      <c r="C114" s="37"/>
      <c r="D114" s="37"/>
      <c r="E114" s="175" t="str">
        <f>E7</f>
        <v>16047a - Chodník Turnov, Mašovská ul.</v>
      </c>
      <c r="F114" s="30"/>
      <c r="G114" s="30"/>
      <c r="H114" s="30"/>
      <c r="I114" s="137"/>
      <c r="J114" s="37"/>
      <c r="K114" s="37"/>
      <c r="L114" s="41"/>
    </row>
    <row r="115" s="1" customFormat="1" ht="12" customHeight="1">
      <c r="B115" s="36"/>
      <c r="C115" s="30" t="s">
        <v>100</v>
      </c>
      <c r="D115" s="37"/>
      <c r="E115" s="37"/>
      <c r="F115" s="37"/>
      <c r="G115" s="37"/>
      <c r="H115" s="37"/>
      <c r="I115" s="137"/>
      <c r="J115" s="37"/>
      <c r="K115" s="37"/>
      <c r="L115" s="41"/>
    </row>
    <row r="116" s="1" customFormat="1" ht="16.5" customHeight="1">
      <c r="B116" s="36"/>
      <c r="C116" s="37"/>
      <c r="D116" s="37"/>
      <c r="E116" s="69" t="str">
        <f>E9</f>
        <v>16047-SO-301 - 16047-SO-301 - Dešťová kanalizace</v>
      </c>
      <c r="F116" s="37"/>
      <c r="G116" s="37"/>
      <c r="H116" s="37"/>
      <c r="I116" s="137"/>
      <c r="J116" s="37"/>
      <c r="K116" s="37"/>
      <c r="L116" s="41"/>
    </row>
    <row r="117" s="1" customFormat="1" ht="6.96" customHeight="1">
      <c r="B117" s="36"/>
      <c r="C117" s="37"/>
      <c r="D117" s="37"/>
      <c r="E117" s="37"/>
      <c r="F117" s="37"/>
      <c r="G117" s="37"/>
      <c r="H117" s="37"/>
      <c r="I117" s="137"/>
      <c r="J117" s="37"/>
      <c r="K117" s="37"/>
      <c r="L117" s="41"/>
    </row>
    <row r="118" s="1" customFormat="1" ht="12" customHeight="1">
      <c r="B118" s="36"/>
      <c r="C118" s="30" t="s">
        <v>22</v>
      </c>
      <c r="D118" s="37"/>
      <c r="E118" s="37"/>
      <c r="F118" s="25" t="str">
        <f>F12</f>
        <v>Turnov</v>
      </c>
      <c r="G118" s="37"/>
      <c r="H118" s="37"/>
      <c r="I118" s="140" t="s">
        <v>24</v>
      </c>
      <c r="J118" s="72" t="str">
        <f>IF(J12="","",J12)</f>
        <v>12. 9. 2019</v>
      </c>
      <c r="K118" s="37"/>
      <c r="L118" s="41"/>
    </row>
    <row r="119" s="1" customFormat="1" ht="6.96" customHeight="1">
      <c r="B119" s="36"/>
      <c r="C119" s="37"/>
      <c r="D119" s="37"/>
      <c r="E119" s="37"/>
      <c r="F119" s="37"/>
      <c r="G119" s="37"/>
      <c r="H119" s="37"/>
      <c r="I119" s="137"/>
      <c r="J119" s="37"/>
      <c r="K119" s="37"/>
      <c r="L119" s="41"/>
    </row>
    <row r="120" s="1" customFormat="1" ht="15.15" customHeight="1">
      <c r="B120" s="36"/>
      <c r="C120" s="30" t="s">
        <v>27</v>
      </c>
      <c r="D120" s="37"/>
      <c r="E120" s="37"/>
      <c r="F120" s="25" t="str">
        <f>E15</f>
        <v>Město Turnov</v>
      </c>
      <c r="G120" s="37"/>
      <c r="H120" s="37"/>
      <c r="I120" s="140" t="s">
        <v>35</v>
      </c>
      <c r="J120" s="34" t="str">
        <f>E21</f>
        <v>Město Turnov</v>
      </c>
      <c r="K120" s="37"/>
      <c r="L120" s="41"/>
    </row>
    <row r="121" s="1" customFormat="1" ht="15.15" customHeight="1">
      <c r="B121" s="36"/>
      <c r="C121" s="30" t="s">
        <v>33</v>
      </c>
      <c r="D121" s="37"/>
      <c r="E121" s="37"/>
      <c r="F121" s="25" t="str">
        <f>IF(E18="","",E18)</f>
        <v>Vyplň údaj</v>
      </c>
      <c r="G121" s="37"/>
      <c r="H121" s="37"/>
      <c r="I121" s="140" t="s">
        <v>37</v>
      </c>
      <c r="J121" s="34" t="str">
        <f>E24</f>
        <v xml:space="preserve"> </v>
      </c>
      <c r="K121" s="37"/>
      <c r="L121" s="41"/>
    </row>
    <row r="122" s="1" customFormat="1" ht="10.32" customHeight="1">
      <c r="B122" s="36"/>
      <c r="C122" s="37"/>
      <c r="D122" s="37"/>
      <c r="E122" s="37"/>
      <c r="F122" s="37"/>
      <c r="G122" s="37"/>
      <c r="H122" s="37"/>
      <c r="I122" s="137"/>
      <c r="J122" s="37"/>
      <c r="K122" s="37"/>
      <c r="L122" s="41"/>
    </row>
    <row r="123" s="10" customFormat="1" ht="29.28" customHeight="1">
      <c r="B123" s="195"/>
      <c r="C123" s="196" t="s">
        <v>113</v>
      </c>
      <c r="D123" s="197" t="s">
        <v>65</v>
      </c>
      <c r="E123" s="197" t="s">
        <v>61</v>
      </c>
      <c r="F123" s="197" t="s">
        <v>62</v>
      </c>
      <c r="G123" s="197" t="s">
        <v>114</v>
      </c>
      <c r="H123" s="197" t="s">
        <v>115</v>
      </c>
      <c r="I123" s="198" t="s">
        <v>116</v>
      </c>
      <c r="J123" s="199" t="s">
        <v>104</v>
      </c>
      <c r="K123" s="200" t="s">
        <v>117</v>
      </c>
      <c r="L123" s="201"/>
      <c r="M123" s="93" t="s">
        <v>1</v>
      </c>
      <c r="N123" s="94" t="s">
        <v>44</v>
      </c>
      <c r="O123" s="94" t="s">
        <v>118</v>
      </c>
      <c r="P123" s="94" t="s">
        <v>119</v>
      </c>
      <c r="Q123" s="94" t="s">
        <v>120</v>
      </c>
      <c r="R123" s="94" t="s">
        <v>121</v>
      </c>
      <c r="S123" s="94" t="s">
        <v>122</v>
      </c>
      <c r="T123" s="95" t="s">
        <v>123</v>
      </c>
    </row>
    <row r="124" s="1" customFormat="1" ht="22.8" customHeight="1">
      <c r="B124" s="36"/>
      <c r="C124" s="100" t="s">
        <v>124</v>
      </c>
      <c r="D124" s="37"/>
      <c r="E124" s="37"/>
      <c r="F124" s="37"/>
      <c r="G124" s="37"/>
      <c r="H124" s="37"/>
      <c r="I124" s="137"/>
      <c r="J124" s="202">
        <f>BK124</f>
        <v>0</v>
      </c>
      <c r="K124" s="37"/>
      <c r="L124" s="41"/>
      <c r="M124" s="96"/>
      <c r="N124" s="97"/>
      <c r="O124" s="97"/>
      <c r="P124" s="203">
        <f>P125+P184</f>
        <v>0</v>
      </c>
      <c r="Q124" s="97"/>
      <c r="R124" s="203">
        <f>R125+R184</f>
        <v>138.11880000000002</v>
      </c>
      <c r="S124" s="97"/>
      <c r="T124" s="204">
        <f>T125+T184</f>
        <v>18.719999999999999</v>
      </c>
      <c r="AT124" s="15" t="s">
        <v>79</v>
      </c>
      <c r="AU124" s="15" t="s">
        <v>106</v>
      </c>
      <c r="BK124" s="205">
        <f>BK125+BK184</f>
        <v>0</v>
      </c>
    </row>
    <row r="125" s="11" customFormat="1" ht="25.92" customHeight="1">
      <c r="B125" s="206"/>
      <c r="C125" s="207"/>
      <c r="D125" s="208" t="s">
        <v>79</v>
      </c>
      <c r="E125" s="209" t="s">
        <v>209</v>
      </c>
      <c r="F125" s="209" t="s">
        <v>210</v>
      </c>
      <c r="G125" s="207"/>
      <c r="H125" s="207"/>
      <c r="I125" s="210"/>
      <c r="J125" s="211">
        <f>BK125</f>
        <v>0</v>
      </c>
      <c r="K125" s="207"/>
      <c r="L125" s="212"/>
      <c r="M125" s="213"/>
      <c r="N125" s="214"/>
      <c r="O125" s="214"/>
      <c r="P125" s="215">
        <f>P126+P131+P164+P171+P179</f>
        <v>0</v>
      </c>
      <c r="Q125" s="214"/>
      <c r="R125" s="215">
        <f>R126+R131+R164+R171+R179</f>
        <v>138.11880000000002</v>
      </c>
      <c r="S125" s="214"/>
      <c r="T125" s="216">
        <f>T126+T131+T164+T171+T179</f>
        <v>18.719999999999999</v>
      </c>
      <c r="AR125" s="217" t="s">
        <v>21</v>
      </c>
      <c r="AT125" s="218" t="s">
        <v>79</v>
      </c>
      <c r="AU125" s="218" t="s">
        <v>80</v>
      </c>
      <c r="AY125" s="217" t="s">
        <v>128</v>
      </c>
      <c r="BK125" s="219">
        <f>BK126+BK131+BK164+BK171+BK179</f>
        <v>0</v>
      </c>
    </row>
    <row r="126" s="11" customFormat="1" ht="22.8" customHeight="1">
      <c r="B126" s="206"/>
      <c r="C126" s="207"/>
      <c r="D126" s="208" t="s">
        <v>79</v>
      </c>
      <c r="E126" s="236" t="s">
        <v>21</v>
      </c>
      <c r="F126" s="236" t="s">
        <v>211</v>
      </c>
      <c r="G126" s="207"/>
      <c r="H126" s="207"/>
      <c r="I126" s="210"/>
      <c r="J126" s="237">
        <f>BK126</f>
        <v>0</v>
      </c>
      <c r="K126" s="207"/>
      <c r="L126" s="212"/>
      <c r="M126" s="213"/>
      <c r="N126" s="214"/>
      <c r="O126" s="214"/>
      <c r="P126" s="215">
        <f>SUM(P127:P130)</f>
        <v>0</v>
      </c>
      <c r="Q126" s="214"/>
      <c r="R126" s="215">
        <f>SUM(R127:R130)</f>
        <v>0</v>
      </c>
      <c r="S126" s="214"/>
      <c r="T126" s="216">
        <f>SUM(T127:T130)</f>
        <v>0</v>
      </c>
      <c r="AR126" s="217" t="s">
        <v>21</v>
      </c>
      <c r="AT126" s="218" t="s">
        <v>79</v>
      </c>
      <c r="AU126" s="218" t="s">
        <v>21</v>
      </c>
      <c r="AY126" s="217" t="s">
        <v>128</v>
      </c>
      <c r="BK126" s="219">
        <f>SUM(BK127:BK130)</f>
        <v>0</v>
      </c>
    </row>
    <row r="127" s="1" customFormat="1" ht="36" customHeight="1">
      <c r="B127" s="36"/>
      <c r="C127" s="220" t="s">
        <v>21</v>
      </c>
      <c r="D127" s="220" t="s">
        <v>129</v>
      </c>
      <c r="E127" s="221" t="s">
        <v>566</v>
      </c>
      <c r="F127" s="222" t="s">
        <v>567</v>
      </c>
      <c r="G127" s="223" t="s">
        <v>359</v>
      </c>
      <c r="H127" s="224">
        <v>20</v>
      </c>
      <c r="I127" s="225"/>
      <c r="J127" s="226">
        <f>ROUND(I127*H127,2)</f>
        <v>0</v>
      </c>
      <c r="K127" s="222" t="s">
        <v>1</v>
      </c>
      <c r="L127" s="41"/>
      <c r="M127" s="227" t="s">
        <v>1</v>
      </c>
      <c r="N127" s="228" t="s">
        <v>45</v>
      </c>
      <c r="O127" s="84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AR127" s="231" t="s">
        <v>151</v>
      </c>
      <c r="AT127" s="231" t="s">
        <v>129</v>
      </c>
      <c r="AU127" s="231" t="s">
        <v>89</v>
      </c>
      <c r="AY127" s="15" t="s">
        <v>128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5" t="s">
        <v>21</v>
      </c>
      <c r="BK127" s="232">
        <f>ROUND(I127*H127,2)</f>
        <v>0</v>
      </c>
      <c r="BL127" s="15" t="s">
        <v>151</v>
      </c>
      <c r="BM127" s="231" t="s">
        <v>568</v>
      </c>
    </row>
    <row r="128" s="1" customFormat="1" ht="36" customHeight="1">
      <c r="B128" s="36"/>
      <c r="C128" s="220" t="s">
        <v>89</v>
      </c>
      <c r="D128" s="220" t="s">
        <v>129</v>
      </c>
      <c r="E128" s="221" t="s">
        <v>569</v>
      </c>
      <c r="F128" s="222" t="s">
        <v>570</v>
      </c>
      <c r="G128" s="223" t="s">
        <v>359</v>
      </c>
      <c r="H128" s="224">
        <v>30</v>
      </c>
      <c r="I128" s="225"/>
      <c r="J128" s="226">
        <f>ROUND(I128*H128,2)</f>
        <v>0</v>
      </c>
      <c r="K128" s="222" t="s">
        <v>1</v>
      </c>
      <c r="L128" s="41"/>
      <c r="M128" s="227" t="s">
        <v>1</v>
      </c>
      <c r="N128" s="228" t="s">
        <v>45</v>
      </c>
      <c r="O128" s="84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AR128" s="231" t="s">
        <v>151</v>
      </c>
      <c r="AT128" s="231" t="s">
        <v>129</v>
      </c>
      <c r="AU128" s="231" t="s">
        <v>89</v>
      </c>
      <c r="AY128" s="15" t="s">
        <v>128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5" t="s">
        <v>21</v>
      </c>
      <c r="BK128" s="232">
        <f>ROUND(I128*H128,2)</f>
        <v>0</v>
      </c>
      <c r="BL128" s="15" t="s">
        <v>151</v>
      </c>
      <c r="BM128" s="231" t="s">
        <v>571</v>
      </c>
    </row>
    <row r="129" s="1" customFormat="1" ht="36" customHeight="1">
      <c r="B129" s="36"/>
      <c r="C129" s="220" t="s">
        <v>144</v>
      </c>
      <c r="D129" s="220" t="s">
        <v>129</v>
      </c>
      <c r="E129" s="221" t="s">
        <v>572</v>
      </c>
      <c r="F129" s="222" t="s">
        <v>573</v>
      </c>
      <c r="G129" s="223" t="s">
        <v>359</v>
      </c>
      <c r="H129" s="224">
        <v>58</v>
      </c>
      <c r="I129" s="225"/>
      <c r="J129" s="226">
        <f>ROUND(I129*H129,2)</f>
        <v>0</v>
      </c>
      <c r="K129" s="222" t="s">
        <v>1</v>
      </c>
      <c r="L129" s="41"/>
      <c r="M129" s="227" t="s">
        <v>1</v>
      </c>
      <c r="N129" s="228" t="s">
        <v>45</v>
      </c>
      <c r="O129" s="84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AR129" s="231" t="s">
        <v>151</v>
      </c>
      <c r="AT129" s="231" t="s">
        <v>129</v>
      </c>
      <c r="AU129" s="231" t="s">
        <v>89</v>
      </c>
      <c r="AY129" s="15" t="s">
        <v>128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5" t="s">
        <v>21</v>
      </c>
      <c r="BK129" s="232">
        <f>ROUND(I129*H129,2)</f>
        <v>0</v>
      </c>
      <c r="BL129" s="15" t="s">
        <v>151</v>
      </c>
      <c r="BM129" s="231" t="s">
        <v>574</v>
      </c>
    </row>
    <row r="130" s="1" customFormat="1" ht="36" customHeight="1">
      <c r="B130" s="36"/>
      <c r="C130" s="220" t="s">
        <v>151</v>
      </c>
      <c r="D130" s="220" t="s">
        <v>129</v>
      </c>
      <c r="E130" s="221" t="s">
        <v>575</v>
      </c>
      <c r="F130" s="222" t="s">
        <v>576</v>
      </c>
      <c r="G130" s="223" t="s">
        <v>359</v>
      </c>
      <c r="H130" s="224">
        <v>125</v>
      </c>
      <c r="I130" s="225"/>
      <c r="J130" s="226">
        <f>ROUND(I130*H130,2)</f>
        <v>0</v>
      </c>
      <c r="K130" s="222" t="s">
        <v>1</v>
      </c>
      <c r="L130" s="41"/>
      <c r="M130" s="227" t="s">
        <v>1</v>
      </c>
      <c r="N130" s="228" t="s">
        <v>45</v>
      </c>
      <c r="O130" s="84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AR130" s="231" t="s">
        <v>151</v>
      </c>
      <c r="AT130" s="231" t="s">
        <v>129</v>
      </c>
      <c r="AU130" s="231" t="s">
        <v>89</v>
      </c>
      <c r="AY130" s="15" t="s">
        <v>128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5" t="s">
        <v>21</v>
      </c>
      <c r="BK130" s="232">
        <f>ROUND(I130*H130,2)</f>
        <v>0</v>
      </c>
      <c r="BL130" s="15" t="s">
        <v>151</v>
      </c>
      <c r="BM130" s="231" t="s">
        <v>577</v>
      </c>
    </row>
    <row r="131" s="11" customFormat="1" ht="22.8" customHeight="1">
      <c r="B131" s="206"/>
      <c r="C131" s="207"/>
      <c r="D131" s="208" t="s">
        <v>79</v>
      </c>
      <c r="E131" s="236" t="s">
        <v>169</v>
      </c>
      <c r="F131" s="236" t="s">
        <v>578</v>
      </c>
      <c r="G131" s="207"/>
      <c r="H131" s="207"/>
      <c r="I131" s="210"/>
      <c r="J131" s="237">
        <f>BK131</f>
        <v>0</v>
      </c>
      <c r="K131" s="207"/>
      <c r="L131" s="212"/>
      <c r="M131" s="213"/>
      <c r="N131" s="214"/>
      <c r="O131" s="214"/>
      <c r="P131" s="215">
        <f>SUM(P132:P163)</f>
        <v>0</v>
      </c>
      <c r="Q131" s="214"/>
      <c r="R131" s="215">
        <f>SUM(R132:R163)</f>
        <v>121.36738000000003</v>
      </c>
      <c r="S131" s="214"/>
      <c r="T131" s="216">
        <f>SUM(T132:T163)</f>
        <v>0</v>
      </c>
      <c r="AR131" s="217" t="s">
        <v>21</v>
      </c>
      <c r="AT131" s="218" t="s">
        <v>79</v>
      </c>
      <c r="AU131" s="218" t="s">
        <v>21</v>
      </c>
      <c r="AY131" s="217" t="s">
        <v>128</v>
      </c>
      <c r="BK131" s="219">
        <f>SUM(BK132:BK163)</f>
        <v>0</v>
      </c>
    </row>
    <row r="132" s="1" customFormat="1" ht="24" customHeight="1">
      <c r="B132" s="36"/>
      <c r="C132" s="220" t="s">
        <v>127</v>
      </c>
      <c r="D132" s="220" t="s">
        <v>129</v>
      </c>
      <c r="E132" s="221" t="s">
        <v>579</v>
      </c>
      <c r="F132" s="222" t="s">
        <v>580</v>
      </c>
      <c r="G132" s="223" t="s">
        <v>359</v>
      </c>
      <c r="H132" s="224">
        <v>30</v>
      </c>
      <c r="I132" s="225"/>
      <c r="J132" s="226">
        <f>ROUND(I132*H132,2)</f>
        <v>0</v>
      </c>
      <c r="K132" s="222" t="s">
        <v>1</v>
      </c>
      <c r="L132" s="41"/>
      <c r="M132" s="227" t="s">
        <v>1</v>
      </c>
      <c r="N132" s="228" t="s">
        <v>45</v>
      </c>
      <c r="O132" s="84"/>
      <c r="P132" s="229">
        <f>O132*H132</f>
        <v>0</v>
      </c>
      <c r="Q132" s="229">
        <v>1.0000000000000001E-05</v>
      </c>
      <c r="R132" s="229">
        <f>Q132*H132</f>
        <v>0.00030000000000000003</v>
      </c>
      <c r="S132" s="229">
        <v>0</v>
      </c>
      <c r="T132" s="230">
        <f>S132*H132</f>
        <v>0</v>
      </c>
      <c r="AR132" s="231" t="s">
        <v>151</v>
      </c>
      <c r="AT132" s="231" t="s">
        <v>129</v>
      </c>
      <c r="AU132" s="231" t="s">
        <v>89</v>
      </c>
      <c r="AY132" s="15" t="s">
        <v>128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5" t="s">
        <v>21</v>
      </c>
      <c r="BK132" s="232">
        <f>ROUND(I132*H132,2)</f>
        <v>0</v>
      </c>
      <c r="BL132" s="15" t="s">
        <v>151</v>
      </c>
      <c r="BM132" s="231" t="s">
        <v>581</v>
      </c>
    </row>
    <row r="133" s="1" customFormat="1">
      <c r="B133" s="36"/>
      <c r="C133" s="37"/>
      <c r="D133" s="233" t="s">
        <v>135</v>
      </c>
      <c r="E133" s="37"/>
      <c r="F133" s="234" t="s">
        <v>582</v>
      </c>
      <c r="G133" s="37"/>
      <c r="H133" s="37"/>
      <c r="I133" s="137"/>
      <c r="J133" s="37"/>
      <c r="K133" s="37"/>
      <c r="L133" s="41"/>
      <c r="M133" s="235"/>
      <c r="N133" s="84"/>
      <c r="O133" s="84"/>
      <c r="P133" s="84"/>
      <c r="Q133" s="84"/>
      <c r="R133" s="84"/>
      <c r="S133" s="84"/>
      <c r="T133" s="85"/>
      <c r="AT133" s="15" t="s">
        <v>135</v>
      </c>
      <c r="AU133" s="15" t="s">
        <v>89</v>
      </c>
    </row>
    <row r="134" s="1" customFormat="1" ht="24" customHeight="1">
      <c r="B134" s="36"/>
      <c r="C134" s="220" t="s">
        <v>159</v>
      </c>
      <c r="D134" s="220" t="s">
        <v>129</v>
      </c>
      <c r="E134" s="221" t="s">
        <v>583</v>
      </c>
      <c r="F134" s="222" t="s">
        <v>584</v>
      </c>
      <c r="G134" s="223" t="s">
        <v>359</v>
      </c>
      <c r="H134" s="224">
        <v>58</v>
      </c>
      <c r="I134" s="225"/>
      <c r="J134" s="226">
        <f>ROUND(I134*H134,2)</f>
        <v>0</v>
      </c>
      <c r="K134" s="222" t="s">
        <v>1</v>
      </c>
      <c r="L134" s="41"/>
      <c r="M134" s="227" t="s">
        <v>1</v>
      </c>
      <c r="N134" s="228" t="s">
        <v>45</v>
      </c>
      <c r="O134" s="84"/>
      <c r="P134" s="229">
        <f>O134*H134</f>
        <v>0</v>
      </c>
      <c r="Q134" s="229">
        <v>1.0000000000000001E-05</v>
      </c>
      <c r="R134" s="229">
        <f>Q134*H134</f>
        <v>0.00058</v>
      </c>
      <c r="S134" s="229">
        <v>0</v>
      </c>
      <c r="T134" s="230">
        <f>S134*H134</f>
        <v>0</v>
      </c>
      <c r="AR134" s="231" t="s">
        <v>151</v>
      </c>
      <c r="AT134" s="231" t="s">
        <v>129</v>
      </c>
      <c r="AU134" s="231" t="s">
        <v>89</v>
      </c>
      <c r="AY134" s="15" t="s">
        <v>128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5" t="s">
        <v>21</v>
      </c>
      <c r="BK134" s="232">
        <f>ROUND(I134*H134,2)</f>
        <v>0</v>
      </c>
      <c r="BL134" s="15" t="s">
        <v>151</v>
      </c>
      <c r="BM134" s="231" t="s">
        <v>585</v>
      </c>
    </row>
    <row r="135" s="1" customFormat="1">
      <c r="B135" s="36"/>
      <c r="C135" s="37"/>
      <c r="D135" s="233" t="s">
        <v>135</v>
      </c>
      <c r="E135" s="37"/>
      <c r="F135" s="234" t="s">
        <v>586</v>
      </c>
      <c r="G135" s="37"/>
      <c r="H135" s="37"/>
      <c r="I135" s="137"/>
      <c r="J135" s="37"/>
      <c r="K135" s="37"/>
      <c r="L135" s="41"/>
      <c r="M135" s="235"/>
      <c r="N135" s="84"/>
      <c r="O135" s="84"/>
      <c r="P135" s="84"/>
      <c r="Q135" s="84"/>
      <c r="R135" s="84"/>
      <c r="S135" s="84"/>
      <c r="T135" s="85"/>
      <c r="AT135" s="15" t="s">
        <v>135</v>
      </c>
      <c r="AU135" s="15" t="s">
        <v>89</v>
      </c>
    </row>
    <row r="136" s="1" customFormat="1" ht="24" customHeight="1">
      <c r="B136" s="36"/>
      <c r="C136" s="220" t="s">
        <v>164</v>
      </c>
      <c r="D136" s="220" t="s">
        <v>129</v>
      </c>
      <c r="E136" s="221" t="s">
        <v>587</v>
      </c>
      <c r="F136" s="222" t="s">
        <v>588</v>
      </c>
      <c r="G136" s="223" t="s">
        <v>359</v>
      </c>
      <c r="H136" s="224">
        <v>125</v>
      </c>
      <c r="I136" s="225"/>
      <c r="J136" s="226">
        <f>ROUND(I136*H136,2)</f>
        <v>0</v>
      </c>
      <c r="K136" s="222" t="s">
        <v>141</v>
      </c>
      <c r="L136" s="41"/>
      <c r="M136" s="227" t="s">
        <v>1</v>
      </c>
      <c r="N136" s="228" t="s">
        <v>45</v>
      </c>
      <c r="O136" s="84"/>
      <c r="P136" s="229">
        <f>O136*H136</f>
        <v>0</v>
      </c>
      <c r="Q136" s="229">
        <v>2.0000000000000002E-05</v>
      </c>
      <c r="R136" s="229">
        <f>Q136*H136</f>
        <v>0.0025000000000000001</v>
      </c>
      <c r="S136" s="229">
        <v>0</v>
      </c>
      <c r="T136" s="230">
        <f>S136*H136</f>
        <v>0</v>
      </c>
      <c r="AR136" s="231" t="s">
        <v>151</v>
      </c>
      <c r="AT136" s="231" t="s">
        <v>129</v>
      </c>
      <c r="AU136" s="231" t="s">
        <v>89</v>
      </c>
      <c r="AY136" s="15" t="s">
        <v>128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5" t="s">
        <v>21</v>
      </c>
      <c r="BK136" s="232">
        <f>ROUND(I136*H136,2)</f>
        <v>0</v>
      </c>
      <c r="BL136" s="15" t="s">
        <v>151</v>
      </c>
      <c r="BM136" s="231" t="s">
        <v>589</v>
      </c>
    </row>
    <row r="137" s="1" customFormat="1">
      <c r="B137" s="36"/>
      <c r="C137" s="37"/>
      <c r="D137" s="233" t="s">
        <v>135</v>
      </c>
      <c r="E137" s="37"/>
      <c r="F137" s="234" t="s">
        <v>590</v>
      </c>
      <c r="G137" s="37"/>
      <c r="H137" s="37"/>
      <c r="I137" s="137"/>
      <c r="J137" s="37"/>
      <c r="K137" s="37"/>
      <c r="L137" s="41"/>
      <c r="M137" s="235"/>
      <c r="N137" s="84"/>
      <c r="O137" s="84"/>
      <c r="P137" s="84"/>
      <c r="Q137" s="84"/>
      <c r="R137" s="84"/>
      <c r="S137" s="84"/>
      <c r="T137" s="85"/>
      <c r="AT137" s="15" t="s">
        <v>135</v>
      </c>
      <c r="AU137" s="15" t="s">
        <v>89</v>
      </c>
    </row>
    <row r="138" s="1" customFormat="1" ht="36" customHeight="1">
      <c r="B138" s="36"/>
      <c r="C138" s="263" t="s">
        <v>169</v>
      </c>
      <c r="D138" s="263" t="s">
        <v>276</v>
      </c>
      <c r="E138" s="264" t="s">
        <v>591</v>
      </c>
      <c r="F138" s="265" t="s">
        <v>592</v>
      </c>
      <c r="G138" s="266" t="s">
        <v>219</v>
      </c>
      <c r="H138" s="267">
        <v>50</v>
      </c>
      <c r="I138" s="268"/>
      <c r="J138" s="269">
        <f>ROUND(I138*H138,2)</f>
        <v>0</v>
      </c>
      <c r="K138" s="265" t="s">
        <v>141</v>
      </c>
      <c r="L138" s="270"/>
      <c r="M138" s="271" t="s">
        <v>1</v>
      </c>
      <c r="N138" s="272" t="s">
        <v>45</v>
      </c>
      <c r="O138" s="84"/>
      <c r="P138" s="229">
        <f>O138*H138</f>
        <v>0</v>
      </c>
      <c r="Q138" s="229">
        <v>1.7470000000000001</v>
      </c>
      <c r="R138" s="229">
        <f>Q138*H138</f>
        <v>87.350000000000009</v>
      </c>
      <c r="S138" s="229">
        <v>0</v>
      </c>
      <c r="T138" s="230">
        <f>S138*H138</f>
        <v>0</v>
      </c>
      <c r="AR138" s="231" t="s">
        <v>169</v>
      </c>
      <c r="AT138" s="231" t="s">
        <v>276</v>
      </c>
      <c r="AU138" s="231" t="s">
        <v>89</v>
      </c>
      <c r="AY138" s="15" t="s">
        <v>128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5" t="s">
        <v>21</v>
      </c>
      <c r="BK138" s="232">
        <f>ROUND(I138*H138,2)</f>
        <v>0</v>
      </c>
      <c r="BL138" s="15" t="s">
        <v>151</v>
      </c>
      <c r="BM138" s="231" t="s">
        <v>593</v>
      </c>
    </row>
    <row r="139" s="1" customFormat="1">
      <c r="B139" s="36"/>
      <c r="C139" s="37"/>
      <c r="D139" s="233" t="s">
        <v>135</v>
      </c>
      <c r="E139" s="37"/>
      <c r="F139" s="234" t="s">
        <v>594</v>
      </c>
      <c r="G139" s="37"/>
      <c r="H139" s="37"/>
      <c r="I139" s="137"/>
      <c r="J139" s="37"/>
      <c r="K139" s="37"/>
      <c r="L139" s="41"/>
      <c r="M139" s="235"/>
      <c r="N139" s="84"/>
      <c r="O139" s="84"/>
      <c r="P139" s="84"/>
      <c r="Q139" s="84"/>
      <c r="R139" s="84"/>
      <c r="S139" s="84"/>
      <c r="T139" s="85"/>
      <c r="AT139" s="15" t="s">
        <v>135</v>
      </c>
      <c r="AU139" s="15" t="s">
        <v>89</v>
      </c>
    </row>
    <row r="140" s="1" customFormat="1" ht="36" customHeight="1">
      <c r="B140" s="36"/>
      <c r="C140" s="263" t="s">
        <v>176</v>
      </c>
      <c r="D140" s="263" t="s">
        <v>276</v>
      </c>
      <c r="E140" s="264" t="s">
        <v>595</v>
      </c>
      <c r="F140" s="265" t="s">
        <v>596</v>
      </c>
      <c r="G140" s="266" t="s">
        <v>219</v>
      </c>
      <c r="H140" s="267">
        <v>24</v>
      </c>
      <c r="I140" s="268"/>
      <c r="J140" s="269">
        <f>ROUND(I140*H140,2)</f>
        <v>0</v>
      </c>
      <c r="K140" s="265" t="s">
        <v>141</v>
      </c>
      <c r="L140" s="270"/>
      <c r="M140" s="271" t="s">
        <v>1</v>
      </c>
      <c r="N140" s="272" t="s">
        <v>45</v>
      </c>
      <c r="O140" s="84"/>
      <c r="P140" s="229">
        <f>O140*H140</f>
        <v>0</v>
      </c>
      <c r="Q140" s="229">
        <v>1.04</v>
      </c>
      <c r="R140" s="229">
        <f>Q140*H140</f>
        <v>24.960000000000001</v>
      </c>
      <c r="S140" s="229">
        <v>0</v>
      </c>
      <c r="T140" s="230">
        <f>S140*H140</f>
        <v>0</v>
      </c>
      <c r="AR140" s="231" t="s">
        <v>169</v>
      </c>
      <c r="AT140" s="231" t="s">
        <v>276</v>
      </c>
      <c r="AU140" s="231" t="s">
        <v>89</v>
      </c>
      <c r="AY140" s="15" t="s">
        <v>128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5" t="s">
        <v>21</v>
      </c>
      <c r="BK140" s="232">
        <f>ROUND(I140*H140,2)</f>
        <v>0</v>
      </c>
      <c r="BL140" s="15" t="s">
        <v>151</v>
      </c>
      <c r="BM140" s="231" t="s">
        <v>597</v>
      </c>
    </row>
    <row r="141" s="1" customFormat="1">
      <c r="B141" s="36"/>
      <c r="C141" s="37"/>
      <c r="D141" s="233" t="s">
        <v>135</v>
      </c>
      <c r="E141" s="37"/>
      <c r="F141" s="234" t="s">
        <v>598</v>
      </c>
      <c r="G141" s="37"/>
      <c r="H141" s="37"/>
      <c r="I141" s="137"/>
      <c r="J141" s="37"/>
      <c r="K141" s="37"/>
      <c r="L141" s="41"/>
      <c r="M141" s="235"/>
      <c r="N141" s="84"/>
      <c r="O141" s="84"/>
      <c r="P141" s="84"/>
      <c r="Q141" s="84"/>
      <c r="R141" s="84"/>
      <c r="S141" s="84"/>
      <c r="T141" s="85"/>
      <c r="AT141" s="15" t="s">
        <v>135</v>
      </c>
      <c r="AU141" s="15" t="s">
        <v>89</v>
      </c>
    </row>
    <row r="142" s="1" customFormat="1" ht="24" customHeight="1">
      <c r="B142" s="36"/>
      <c r="C142" s="263" t="s">
        <v>26</v>
      </c>
      <c r="D142" s="263" t="s">
        <v>276</v>
      </c>
      <c r="E142" s="264" t="s">
        <v>599</v>
      </c>
      <c r="F142" s="265" t="s">
        <v>600</v>
      </c>
      <c r="G142" s="266" t="s">
        <v>219</v>
      </c>
      <c r="H142" s="267">
        <v>12</v>
      </c>
      <c r="I142" s="268"/>
      <c r="J142" s="269">
        <f>ROUND(I142*H142,2)</f>
        <v>0</v>
      </c>
      <c r="K142" s="265" t="s">
        <v>141</v>
      </c>
      <c r="L142" s="270"/>
      <c r="M142" s="271" t="s">
        <v>1</v>
      </c>
      <c r="N142" s="272" t="s">
        <v>45</v>
      </c>
      <c r="O142" s="84"/>
      <c r="P142" s="229">
        <f>O142*H142</f>
        <v>0</v>
      </c>
      <c r="Q142" s="229">
        <v>0.749</v>
      </c>
      <c r="R142" s="229">
        <f>Q142*H142</f>
        <v>8.9879999999999995</v>
      </c>
      <c r="S142" s="229">
        <v>0</v>
      </c>
      <c r="T142" s="230">
        <f>S142*H142</f>
        <v>0</v>
      </c>
      <c r="AR142" s="231" t="s">
        <v>169</v>
      </c>
      <c r="AT142" s="231" t="s">
        <v>276</v>
      </c>
      <c r="AU142" s="231" t="s">
        <v>89</v>
      </c>
      <c r="AY142" s="15" t="s">
        <v>128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5" t="s">
        <v>21</v>
      </c>
      <c r="BK142" s="232">
        <f>ROUND(I142*H142,2)</f>
        <v>0</v>
      </c>
      <c r="BL142" s="15" t="s">
        <v>151</v>
      </c>
      <c r="BM142" s="231" t="s">
        <v>601</v>
      </c>
    </row>
    <row r="143" s="1" customFormat="1">
      <c r="B143" s="36"/>
      <c r="C143" s="37"/>
      <c r="D143" s="233" t="s">
        <v>135</v>
      </c>
      <c r="E143" s="37"/>
      <c r="F143" s="234" t="s">
        <v>602</v>
      </c>
      <c r="G143" s="37"/>
      <c r="H143" s="37"/>
      <c r="I143" s="137"/>
      <c r="J143" s="37"/>
      <c r="K143" s="37"/>
      <c r="L143" s="41"/>
      <c r="M143" s="235"/>
      <c r="N143" s="84"/>
      <c r="O143" s="84"/>
      <c r="P143" s="84"/>
      <c r="Q143" s="84"/>
      <c r="R143" s="84"/>
      <c r="S143" s="84"/>
      <c r="T143" s="85"/>
      <c r="AT143" s="15" t="s">
        <v>135</v>
      </c>
      <c r="AU143" s="15" t="s">
        <v>89</v>
      </c>
    </row>
    <row r="144" s="1" customFormat="1" ht="24" customHeight="1">
      <c r="B144" s="36"/>
      <c r="C144" s="220" t="s">
        <v>188</v>
      </c>
      <c r="D144" s="220" t="s">
        <v>129</v>
      </c>
      <c r="E144" s="221" t="s">
        <v>603</v>
      </c>
      <c r="F144" s="222" t="s">
        <v>604</v>
      </c>
      <c r="G144" s="223" t="s">
        <v>359</v>
      </c>
      <c r="H144" s="224">
        <v>20</v>
      </c>
      <c r="I144" s="225"/>
      <c r="J144" s="226">
        <f>ROUND(I144*H144,2)</f>
        <v>0</v>
      </c>
      <c r="K144" s="222" t="s">
        <v>1</v>
      </c>
      <c r="L144" s="41"/>
      <c r="M144" s="227" t="s">
        <v>1</v>
      </c>
      <c r="N144" s="228" t="s">
        <v>45</v>
      </c>
      <c r="O144" s="84"/>
      <c r="P144" s="229">
        <f>O144*H144</f>
        <v>0</v>
      </c>
      <c r="Q144" s="229">
        <v>0.0033</v>
      </c>
      <c r="R144" s="229">
        <f>Q144*H144</f>
        <v>0.066000000000000003</v>
      </c>
      <c r="S144" s="229">
        <v>0</v>
      </c>
      <c r="T144" s="230">
        <f>S144*H144</f>
        <v>0</v>
      </c>
      <c r="AR144" s="231" t="s">
        <v>151</v>
      </c>
      <c r="AT144" s="231" t="s">
        <v>129</v>
      </c>
      <c r="AU144" s="231" t="s">
        <v>89</v>
      </c>
      <c r="AY144" s="15" t="s">
        <v>128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5" t="s">
        <v>21</v>
      </c>
      <c r="BK144" s="232">
        <f>ROUND(I144*H144,2)</f>
        <v>0</v>
      </c>
      <c r="BL144" s="15" t="s">
        <v>151</v>
      </c>
      <c r="BM144" s="231" t="s">
        <v>605</v>
      </c>
    </row>
    <row r="145" s="1" customFormat="1">
      <c r="B145" s="36"/>
      <c r="C145" s="37"/>
      <c r="D145" s="233" t="s">
        <v>135</v>
      </c>
      <c r="E145" s="37"/>
      <c r="F145" s="234" t="s">
        <v>606</v>
      </c>
      <c r="G145" s="37"/>
      <c r="H145" s="37"/>
      <c r="I145" s="137"/>
      <c r="J145" s="37"/>
      <c r="K145" s="37"/>
      <c r="L145" s="41"/>
      <c r="M145" s="235"/>
      <c r="N145" s="84"/>
      <c r="O145" s="84"/>
      <c r="P145" s="84"/>
      <c r="Q145" s="84"/>
      <c r="R145" s="84"/>
      <c r="S145" s="84"/>
      <c r="T145" s="85"/>
      <c r="AT145" s="15" t="s">
        <v>135</v>
      </c>
      <c r="AU145" s="15" t="s">
        <v>89</v>
      </c>
    </row>
    <row r="146" s="1" customFormat="1" ht="24" customHeight="1">
      <c r="B146" s="36"/>
      <c r="C146" s="220" t="s">
        <v>193</v>
      </c>
      <c r="D146" s="220" t="s">
        <v>129</v>
      </c>
      <c r="E146" s="221" t="s">
        <v>607</v>
      </c>
      <c r="F146" s="222" t="s">
        <v>608</v>
      </c>
      <c r="G146" s="223" t="s">
        <v>359</v>
      </c>
      <c r="H146" s="224">
        <v>20</v>
      </c>
      <c r="I146" s="225"/>
      <c r="J146" s="226">
        <f>ROUND(I146*H146,2)</f>
        <v>0</v>
      </c>
      <c r="K146" s="222" t="s">
        <v>1</v>
      </c>
      <c r="L146" s="41"/>
      <c r="M146" s="227" t="s">
        <v>1</v>
      </c>
      <c r="N146" s="228" t="s">
        <v>45</v>
      </c>
      <c r="O146" s="84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AR146" s="231" t="s">
        <v>151</v>
      </c>
      <c r="AT146" s="231" t="s">
        <v>129</v>
      </c>
      <c r="AU146" s="231" t="s">
        <v>89</v>
      </c>
      <c r="AY146" s="15" t="s">
        <v>128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5" t="s">
        <v>21</v>
      </c>
      <c r="BK146" s="232">
        <f>ROUND(I146*H146,2)</f>
        <v>0</v>
      </c>
      <c r="BL146" s="15" t="s">
        <v>151</v>
      </c>
      <c r="BM146" s="231" t="s">
        <v>609</v>
      </c>
    </row>
    <row r="147" s="1" customFormat="1">
      <c r="B147" s="36"/>
      <c r="C147" s="37"/>
      <c r="D147" s="233" t="s">
        <v>135</v>
      </c>
      <c r="E147" s="37"/>
      <c r="F147" s="234" t="s">
        <v>610</v>
      </c>
      <c r="G147" s="37"/>
      <c r="H147" s="37"/>
      <c r="I147" s="137"/>
      <c r="J147" s="37"/>
      <c r="K147" s="37"/>
      <c r="L147" s="41"/>
      <c r="M147" s="235"/>
      <c r="N147" s="84"/>
      <c r="O147" s="84"/>
      <c r="P147" s="84"/>
      <c r="Q147" s="84"/>
      <c r="R147" s="84"/>
      <c r="S147" s="84"/>
      <c r="T147" s="85"/>
      <c r="AT147" s="15" t="s">
        <v>135</v>
      </c>
      <c r="AU147" s="15" t="s">
        <v>89</v>
      </c>
    </row>
    <row r="148" s="1" customFormat="1" ht="24" customHeight="1">
      <c r="B148" s="36"/>
      <c r="C148" s="220" t="s">
        <v>266</v>
      </c>
      <c r="D148" s="220" t="s">
        <v>129</v>
      </c>
      <c r="E148" s="221" t="s">
        <v>611</v>
      </c>
      <c r="F148" s="222" t="s">
        <v>612</v>
      </c>
      <c r="G148" s="223" t="s">
        <v>359</v>
      </c>
      <c r="H148" s="224">
        <v>88</v>
      </c>
      <c r="I148" s="225"/>
      <c r="J148" s="226">
        <f>ROUND(I148*H148,2)</f>
        <v>0</v>
      </c>
      <c r="K148" s="222" t="s">
        <v>1</v>
      </c>
      <c r="L148" s="41"/>
      <c r="M148" s="227" t="s">
        <v>1</v>
      </c>
      <c r="N148" s="228" t="s">
        <v>45</v>
      </c>
      <c r="O148" s="84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AR148" s="231" t="s">
        <v>151</v>
      </c>
      <c r="AT148" s="231" t="s">
        <v>129</v>
      </c>
      <c r="AU148" s="231" t="s">
        <v>89</v>
      </c>
      <c r="AY148" s="15" t="s">
        <v>128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5" t="s">
        <v>21</v>
      </c>
      <c r="BK148" s="232">
        <f>ROUND(I148*H148,2)</f>
        <v>0</v>
      </c>
      <c r="BL148" s="15" t="s">
        <v>151</v>
      </c>
      <c r="BM148" s="231" t="s">
        <v>613</v>
      </c>
    </row>
    <row r="149" s="1" customFormat="1">
      <c r="B149" s="36"/>
      <c r="C149" s="37"/>
      <c r="D149" s="233" t="s">
        <v>135</v>
      </c>
      <c r="E149" s="37"/>
      <c r="F149" s="234" t="s">
        <v>614</v>
      </c>
      <c r="G149" s="37"/>
      <c r="H149" s="37"/>
      <c r="I149" s="137"/>
      <c r="J149" s="37"/>
      <c r="K149" s="37"/>
      <c r="L149" s="41"/>
      <c r="M149" s="235"/>
      <c r="N149" s="84"/>
      <c r="O149" s="84"/>
      <c r="P149" s="84"/>
      <c r="Q149" s="84"/>
      <c r="R149" s="84"/>
      <c r="S149" s="84"/>
      <c r="T149" s="85"/>
      <c r="AT149" s="15" t="s">
        <v>135</v>
      </c>
      <c r="AU149" s="15" t="s">
        <v>89</v>
      </c>
    </row>
    <row r="150" s="1" customFormat="1" ht="24" customHeight="1">
      <c r="B150" s="36"/>
      <c r="C150" s="220" t="s">
        <v>271</v>
      </c>
      <c r="D150" s="220" t="s">
        <v>129</v>
      </c>
      <c r="E150" s="221" t="s">
        <v>615</v>
      </c>
      <c r="F150" s="222" t="s">
        <v>616</v>
      </c>
      <c r="G150" s="223" t="s">
        <v>359</v>
      </c>
      <c r="H150" s="224">
        <v>88</v>
      </c>
      <c r="I150" s="225"/>
      <c r="J150" s="226">
        <f>ROUND(I150*H150,2)</f>
        <v>0</v>
      </c>
      <c r="K150" s="222" t="s">
        <v>1</v>
      </c>
      <c r="L150" s="41"/>
      <c r="M150" s="227" t="s">
        <v>1</v>
      </c>
      <c r="N150" s="228" t="s">
        <v>45</v>
      </c>
      <c r="O150" s="84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AR150" s="231" t="s">
        <v>151</v>
      </c>
      <c r="AT150" s="231" t="s">
        <v>129</v>
      </c>
      <c r="AU150" s="231" t="s">
        <v>89</v>
      </c>
      <c r="AY150" s="15" t="s">
        <v>128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5" t="s">
        <v>21</v>
      </c>
      <c r="BK150" s="232">
        <f>ROUND(I150*H150,2)</f>
        <v>0</v>
      </c>
      <c r="BL150" s="15" t="s">
        <v>151</v>
      </c>
      <c r="BM150" s="231" t="s">
        <v>617</v>
      </c>
    </row>
    <row r="151" s="1" customFormat="1">
      <c r="B151" s="36"/>
      <c r="C151" s="37"/>
      <c r="D151" s="233" t="s">
        <v>135</v>
      </c>
      <c r="E151" s="37"/>
      <c r="F151" s="234" t="s">
        <v>618</v>
      </c>
      <c r="G151" s="37"/>
      <c r="H151" s="37"/>
      <c r="I151" s="137"/>
      <c r="J151" s="37"/>
      <c r="K151" s="37"/>
      <c r="L151" s="41"/>
      <c r="M151" s="235"/>
      <c r="N151" s="84"/>
      <c r="O151" s="84"/>
      <c r="P151" s="84"/>
      <c r="Q151" s="84"/>
      <c r="R151" s="84"/>
      <c r="S151" s="84"/>
      <c r="T151" s="85"/>
      <c r="AT151" s="15" t="s">
        <v>135</v>
      </c>
      <c r="AU151" s="15" t="s">
        <v>89</v>
      </c>
    </row>
    <row r="152" s="1" customFormat="1" ht="36" customHeight="1">
      <c r="B152" s="36"/>
      <c r="C152" s="220" t="s">
        <v>8</v>
      </c>
      <c r="D152" s="220" t="s">
        <v>129</v>
      </c>
      <c r="E152" s="221" t="s">
        <v>619</v>
      </c>
      <c r="F152" s="222" t="s">
        <v>620</v>
      </c>
      <c r="G152" s="223" t="s">
        <v>132</v>
      </c>
      <c r="H152" s="224">
        <v>1</v>
      </c>
      <c r="I152" s="225"/>
      <c r="J152" s="226">
        <f>ROUND(I152*H152,2)</f>
        <v>0</v>
      </c>
      <c r="K152" s="222" t="s">
        <v>1</v>
      </c>
      <c r="L152" s="41"/>
      <c r="M152" s="227" t="s">
        <v>1</v>
      </c>
      <c r="N152" s="228" t="s">
        <v>45</v>
      </c>
      <c r="O152" s="84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AR152" s="231" t="s">
        <v>151</v>
      </c>
      <c r="AT152" s="231" t="s">
        <v>129</v>
      </c>
      <c r="AU152" s="231" t="s">
        <v>89</v>
      </c>
      <c r="AY152" s="15" t="s">
        <v>128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5" t="s">
        <v>21</v>
      </c>
      <c r="BK152" s="232">
        <f>ROUND(I152*H152,2)</f>
        <v>0</v>
      </c>
      <c r="BL152" s="15" t="s">
        <v>151</v>
      </c>
      <c r="BM152" s="231" t="s">
        <v>621</v>
      </c>
    </row>
    <row r="153" s="1" customFormat="1" ht="24" customHeight="1">
      <c r="B153" s="36"/>
      <c r="C153" s="220" t="s">
        <v>285</v>
      </c>
      <c r="D153" s="220" t="s">
        <v>129</v>
      </c>
      <c r="E153" s="221" t="s">
        <v>622</v>
      </c>
      <c r="F153" s="222" t="s">
        <v>623</v>
      </c>
      <c r="G153" s="223" t="s">
        <v>132</v>
      </c>
      <c r="H153" s="224">
        <v>1</v>
      </c>
      <c r="I153" s="225"/>
      <c r="J153" s="226">
        <f>ROUND(I153*H153,2)</f>
        <v>0</v>
      </c>
      <c r="K153" s="222" t="s">
        <v>1</v>
      </c>
      <c r="L153" s="41"/>
      <c r="M153" s="227" t="s">
        <v>1</v>
      </c>
      <c r="N153" s="228" t="s">
        <v>45</v>
      </c>
      <c r="O153" s="84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AR153" s="231" t="s">
        <v>151</v>
      </c>
      <c r="AT153" s="231" t="s">
        <v>129</v>
      </c>
      <c r="AU153" s="231" t="s">
        <v>89</v>
      </c>
      <c r="AY153" s="15" t="s">
        <v>128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5" t="s">
        <v>21</v>
      </c>
      <c r="BK153" s="232">
        <f>ROUND(I153*H153,2)</f>
        <v>0</v>
      </c>
      <c r="BL153" s="15" t="s">
        <v>151</v>
      </c>
      <c r="BM153" s="231" t="s">
        <v>624</v>
      </c>
    </row>
    <row r="154" s="1" customFormat="1" ht="36" customHeight="1">
      <c r="B154" s="36"/>
      <c r="C154" s="220" t="s">
        <v>289</v>
      </c>
      <c r="D154" s="220" t="s">
        <v>129</v>
      </c>
      <c r="E154" s="221" t="s">
        <v>625</v>
      </c>
      <c r="F154" s="222" t="s">
        <v>626</v>
      </c>
      <c r="G154" s="223" t="s">
        <v>132</v>
      </c>
      <c r="H154" s="224">
        <v>1</v>
      </c>
      <c r="I154" s="225"/>
      <c r="J154" s="226">
        <f>ROUND(I154*H154,2)</f>
        <v>0</v>
      </c>
      <c r="K154" s="222" t="s">
        <v>1</v>
      </c>
      <c r="L154" s="41"/>
      <c r="M154" s="227" t="s">
        <v>1</v>
      </c>
      <c r="N154" s="228" t="s">
        <v>45</v>
      </c>
      <c r="O154" s="84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AR154" s="231" t="s">
        <v>151</v>
      </c>
      <c r="AT154" s="231" t="s">
        <v>129</v>
      </c>
      <c r="AU154" s="231" t="s">
        <v>89</v>
      </c>
      <c r="AY154" s="15" t="s">
        <v>128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5" t="s">
        <v>21</v>
      </c>
      <c r="BK154" s="232">
        <f>ROUND(I154*H154,2)</f>
        <v>0</v>
      </c>
      <c r="BL154" s="15" t="s">
        <v>151</v>
      </c>
      <c r="BM154" s="231" t="s">
        <v>627</v>
      </c>
    </row>
    <row r="155" s="1" customFormat="1" ht="24" customHeight="1">
      <c r="B155" s="36"/>
      <c r="C155" s="220" t="s">
        <v>295</v>
      </c>
      <c r="D155" s="220" t="s">
        <v>129</v>
      </c>
      <c r="E155" s="221" t="s">
        <v>628</v>
      </c>
      <c r="F155" s="222" t="s">
        <v>629</v>
      </c>
      <c r="G155" s="223" t="s">
        <v>132</v>
      </c>
      <c r="H155" s="224">
        <v>1</v>
      </c>
      <c r="I155" s="225"/>
      <c r="J155" s="226">
        <f>ROUND(I155*H155,2)</f>
        <v>0</v>
      </c>
      <c r="K155" s="222" t="s">
        <v>1</v>
      </c>
      <c r="L155" s="41"/>
      <c r="M155" s="227" t="s">
        <v>1</v>
      </c>
      <c r="N155" s="228" t="s">
        <v>45</v>
      </c>
      <c r="O155" s="84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AR155" s="231" t="s">
        <v>151</v>
      </c>
      <c r="AT155" s="231" t="s">
        <v>129</v>
      </c>
      <c r="AU155" s="231" t="s">
        <v>89</v>
      </c>
      <c r="AY155" s="15" t="s">
        <v>128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5" t="s">
        <v>21</v>
      </c>
      <c r="BK155" s="232">
        <f>ROUND(I155*H155,2)</f>
        <v>0</v>
      </c>
      <c r="BL155" s="15" t="s">
        <v>151</v>
      </c>
      <c r="BM155" s="231" t="s">
        <v>630</v>
      </c>
    </row>
    <row r="156" s="1" customFormat="1" ht="24" customHeight="1">
      <c r="B156" s="36"/>
      <c r="C156" s="220" t="s">
        <v>300</v>
      </c>
      <c r="D156" s="220" t="s">
        <v>129</v>
      </c>
      <c r="E156" s="221" t="s">
        <v>631</v>
      </c>
      <c r="F156" s="222" t="s">
        <v>632</v>
      </c>
      <c r="G156" s="223" t="s">
        <v>132</v>
      </c>
      <c r="H156" s="224">
        <v>1</v>
      </c>
      <c r="I156" s="225"/>
      <c r="J156" s="226">
        <f>ROUND(I156*H156,2)</f>
        <v>0</v>
      </c>
      <c r="K156" s="222" t="s">
        <v>1</v>
      </c>
      <c r="L156" s="41"/>
      <c r="M156" s="227" t="s">
        <v>1</v>
      </c>
      <c r="N156" s="228" t="s">
        <v>45</v>
      </c>
      <c r="O156" s="84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AR156" s="231" t="s">
        <v>151</v>
      </c>
      <c r="AT156" s="231" t="s">
        <v>129</v>
      </c>
      <c r="AU156" s="231" t="s">
        <v>89</v>
      </c>
      <c r="AY156" s="15" t="s">
        <v>128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5" t="s">
        <v>21</v>
      </c>
      <c r="BK156" s="232">
        <f>ROUND(I156*H156,2)</f>
        <v>0</v>
      </c>
      <c r="BL156" s="15" t="s">
        <v>151</v>
      </c>
      <c r="BM156" s="231" t="s">
        <v>633</v>
      </c>
    </row>
    <row r="157" s="1" customFormat="1" ht="36" customHeight="1">
      <c r="B157" s="36"/>
      <c r="C157" s="220" t="s">
        <v>305</v>
      </c>
      <c r="D157" s="220" t="s">
        <v>129</v>
      </c>
      <c r="E157" s="221" t="s">
        <v>634</v>
      </c>
      <c r="F157" s="222" t="s">
        <v>635</v>
      </c>
      <c r="G157" s="223" t="s">
        <v>132</v>
      </c>
      <c r="H157" s="224">
        <v>1</v>
      </c>
      <c r="I157" s="225"/>
      <c r="J157" s="226">
        <f>ROUND(I157*H157,2)</f>
        <v>0</v>
      </c>
      <c r="K157" s="222" t="s">
        <v>1</v>
      </c>
      <c r="L157" s="41"/>
      <c r="M157" s="227" t="s">
        <v>1</v>
      </c>
      <c r="N157" s="228" t="s">
        <v>45</v>
      </c>
      <c r="O157" s="84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AR157" s="231" t="s">
        <v>151</v>
      </c>
      <c r="AT157" s="231" t="s">
        <v>129</v>
      </c>
      <c r="AU157" s="231" t="s">
        <v>89</v>
      </c>
      <c r="AY157" s="15" t="s">
        <v>128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5" t="s">
        <v>21</v>
      </c>
      <c r="BK157" s="232">
        <f>ROUND(I157*H157,2)</f>
        <v>0</v>
      </c>
      <c r="BL157" s="15" t="s">
        <v>151</v>
      </c>
      <c r="BM157" s="231" t="s">
        <v>636</v>
      </c>
    </row>
    <row r="158" s="1" customFormat="1" ht="24" customHeight="1">
      <c r="B158" s="36"/>
      <c r="C158" s="220" t="s">
        <v>7</v>
      </c>
      <c r="D158" s="220" t="s">
        <v>129</v>
      </c>
      <c r="E158" s="221" t="s">
        <v>637</v>
      </c>
      <c r="F158" s="222" t="s">
        <v>638</v>
      </c>
      <c r="G158" s="223" t="s">
        <v>132</v>
      </c>
      <c r="H158" s="224">
        <v>1</v>
      </c>
      <c r="I158" s="225"/>
      <c r="J158" s="226">
        <f>ROUND(I158*H158,2)</f>
        <v>0</v>
      </c>
      <c r="K158" s="222" t="s">
        <v>1</v>
      </c>
      <c r="L158" s="41"/>
      <c r="M158" s="227" t="s">
        <v>1</v>
      </c>
      <c r="N158" s="228" t="s">
        <v>45</v>
      </c>
      <c r="O158" s="84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AR158" s="231" t="s">
        <v>151</v>
      </c>
      <c r="AT158" s="231" t="s">
        <v>129</v>
      </c>
      <c r="AU158" s="231" t="s">
        <v>89</v>
      </c>
      <c r="AY158" s="15" t="s">
        <v>128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5" t="s">
        <v>21</v>
      </c>
      <c r="BK158" s="232">
        <f>ROUND(I158*H158,2)</f>
        <v>0</v>
      </c>
      <c r="BL158" s="15" t="s">
        <v>151</v>
      </c>
      <c r="BM158" s="231" t="s">
        <v>639</v>
      </c>
    </row>
    <row r="159" s="1" customFormat="1" ht="36" customHeight="1">
      <c r="B159" s="36"/>
      <c r="C159" s="220" t="s">
        <v>316</v>
      </c>
      <c r="D159" s="220" t="s">
        <v>129</v>
      </c>
      <c r="E159" s="221" t="s">
        <v>640</v>
      </c>
      <c r="F159" s="222" t="s">
        <v>641</v>
      </c>
      <c r="G159" s="223" t="s">
        <v>132</v>
      </c>
      <c r="H159" s="224">
        <v>1</v>
      </c>
      <c r="I159" s="225"/>
      <c r="J159" s="226">
        <f>ROUND(I159*H159,2)</f>
        <v>0</v>
      </c>
      <c r="K159" s="222" t="s">
        <v>1</v>
      </c>
      <c r="L159" s="41"/>
      <c r="M159" s="227" t="s">
        <v>1</v>
      </c>
      <c r="N159" s="228" t="s">
        <v>45</v>
      </c>
      <c r="O159" s="84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AR159" s="231" t="s">
        <v>151</v>
      </c>
      <c r="AT159" s="231" t="s">
        <v>129</v>
      </c>
      <c r="AU159" s="231" t="s">
        <v>89</v>
      </c>
      <c r="AY159" s="15" t="s">
        <v>128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5" t="s">
        <v>21</v>
      </c>
      <c r="BK159" s="232">
        <f>ROUND(I159*H159,2)</f>
        <v>0</v>
      </c>
      <c r="BL159" s="15" t="s">
        <v>151</v>
      </c>
      <c r="BM159" s="231" t="s">
        <v>642</v>
      </c>
    </row>
    <row r="160" s="1" customFormat="1" ht="24" customHeight="1">
      <c r="B160" s="36"/>
      <c r="C160" s="220" t="s">
        <v>321</v>
      </c>
      <c r="D160" s="220" t="s">
        <v>129</v>
      </c>
      <c r="E160" s="221" t="s">
        <v>643</v>
      </c>
      <c r="F160" s="222" t="s">
        <v>644</v>
      </c>
      <c r="G160" s="223" t="s">
        <v>183</v>
      </c>
      <c r="H160" s="224">
        <v>1</v>
      </c>
      <c r="I160" s="225"/>
      <c r="J160" s="226">
        <f>ROUND(I160*H160,2)</f>
        <v>0</v>
      </c>
      <c r="K160" s="222" t="s">
        <v>1</v>
      </c>
      <c r="L160" s="41"/>
      <c r="M160" s="227" t="s">
        <v>1</v>
      </c>
      <c r="N160" s="228" t="s">
        <v>45</v>
      </c>
      <c r="O160" s="84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AR160" s="231" t="s">
        <v>151</v>
      </c>
      <c r="AT160" s="231" t="s">
        <v>129</v>
      </c>
      <c r="AU160" s="231" t="s">
        <v>89</v>
      </c>
      <c r="AY160" s="15" t="s">
        <v>128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5" t="s">
        <v>21</v>
      </c>
      <c r="BK160" s="232">
        <f>ROUND(I160*H160,2)</f>
        <v>0</v>
      </c>
      <c r="BL160" s="15" t="s">
        <v>151</v>
      </c>
      <c r="BM160" s="231" t="s">
        <v>645</v>
      </c>
    </row>
    <row r="161" s="1" customFormat="1" ht="16.5" customHeight="1">
      <c r="B161" s="36"/>
      <c r="C161" s="220" t="s">
        <v>327</v>
      </c>
      <c r="D161" s="220" t="s">
        <v>129</v>
      </c>
      <c r="E161" s="221" t="s">
        <v>646</v>
      </c>
      <c r="F161" s="222" t="s">
        <v>647</v>
      </c>
      <c r="G161" s="223" t="s">
        <v>132</v>
      </c>
      <c r="H161" s="224">
        <v>7</v>
      </c>
      <c r="I161" s="225"/>
      <c r="J161" s="226">
        <f>ROUND(I161*H161,2)</f>
        <v>0</v>
      </c>
      <c r="K161" s="222" t="s">
        <v>1</v>
      </c>
      <c r="L161" s="41"/>
      <c r="M161" s="227" t="s">
        <v>1</v>
      </c>
      <c r="N161" s="228" t="s">
        <v>45</v>
      </c>
      <c r="O161" s="84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AR161" s="231" t="s">
        <v>151</v>
      </c>
      <c r="AT161" s="231" t="s">
        <v>129</v>
      </c>
      <c r="AU161" s="231" t="s">
        <v>89</v>
      </c>
      <c r="AY161" s="15" t="s">
        <v>128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5" t="s">
        <v>21</v>
      </c>
      <c r="BK161" s="232">
        <f>ROUND(I161*H161,2)</f>
        <v>0</v>
      </c>
      <c r="BL161" s="15" t="s">
        <v>151</v>
      </c>
      <c r="BM161" s="231" t="s">
        <v>648</v>
      </c>
    </row>
    <row r="162" s="1" customFormat="1" ht="24" customHeight="1">
      <c r="B162" s="36"/>
      <c r="C162" s="220" t="s">
        <v>332</v>
      </c>
      <c r="D162" s="220" t="s">
        <v>129</v>
      </c>
      <c r="E162" s="221" t="s">
        <v>649</v>
      </c>
      <c r="F162" s="222" t="s">
        <v>650</v>
      </c>
      <c r="G162" s="223" t="s">
        <v>132</v>
      </c>
      <c r="H162" s="224">
        <v>3</v>
      </c>
      <c r="I162" s="225"/>
      <c r="J162" s="226">
        <f>ROUND(I162*H162,2)</f>
        <v>0</v>
      </c>
      <c r="K162" s="222" t="s">
        <v>1</v>
      </c>
      <c r="L162" s="41"/>
      <c r="M162" s="227" t="s">
        <v>1</v>
      </c>
      <c r="N162" s="228" t="s">
        <v>45</v>
      </c>
      <c r="O162" s="84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AR162" s="231" t="s">
        <v>151</v>
      </c>
      <c r="AT162" s="231" t="s">
        <v>129</v>
      </c>
      <c r="AU162" s="231" t="s">
        <v>89</v>
      </c>
      <c r="AY162" s="15" t="s">
        <v>128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5" t="s">
        <v>21</v>
      </c>
      <c r="BK162" s="232">
        <f>ROUND(I162*H162,2)</f>
        <v>0</v>
      </c>
      <c r="BL162" s="15" t="s">
        <v>151</v>
      </c>
      <c r="BM162" s="231" t="s">
        <v>651</v>
      </c>
    </row>
    <row r="163" s="1" customFormat="1" ht="24" customHeight="1">
      <c r="B163" s="36"/>
      <c r="C163" s="220" t="s">
        <v>337</v>
      </c>
      <c r="D163" s="220" t="s">
        <v>129</v>
      </c>
      <c r="E163" s="221" t="s">
        <v>652</v>
      </c>
      <c r="F163" s="222" t="s">
        <v>653</v>
      </c>
      <c r="G163" s="223" t="s">
        <v>132</v>
      </c>
      <c r="H163" s="224">
        <v>4</v>
      </c>
      <c r="I163" s="225"/>
      <c r="J163" s="226">
        <f>ROUND(I163*H163,2)</f>
        <v>0</v>
      </c>
      <c r="K163" s="222" t="s">
        <v>1</v>
      </c>
      <c r="L163" s="41"/>
      <c r="M163" s="227" t="s">
        <v>1</v>
      </c>
      <c r="N163" s="228" t="s">
        <v>45</v>
      </c>
      <c r="O163" s="84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AR163" s="231" t="s">
        <v>151</v>
      </c>
      <c r="AT163" s="231" t="s">
        <v>129</v>
      </c>
      <c r="AU163" s="231" t="s">
        <v>89</v>
      </c>
      <c r="AY163" s="15" t="s">
        <v>128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5" t="s">
        <v>21</v>
      </c>
      <c r="BK163" s="232">
        <f>ROUND(I163*H163,2)</f>
        <v>0</v>
      </c>
      <c r="BL163" s="15" t="s">
        <v>151</v>
      </c>
      <c r="BM163" s="231" t="s">
        <v>654</v>
      </c>
    </row>
    <row r="164" s="11" customFormat="1" ht="22.8" customHeight="1">
      <c r="B164" s="206"/>
      <c r="C164" s="207"/>
      <c r="D164" s="208" t="s">
        <v>79</v>
      </c>
      <c r="E164" s="236" t="s">
        <v>176</v>
      </c>
      <c r="F164" s="236" t="s">
        <v>355</v>
      </c>
      <c r="G164" s="207"/>
      <c r="H164" s="207"/>
      <c r="I164" s="210"/>
      <c r="J164" s="237">
        <f>BK164</f>
        <v>0</v>
      </c>
      <c r="K164" s="207"/>
      <c r="L164" s="212"/>
      <c r="M164" s="213"/>
      <c r="N164" s="214"/>
      <c r="O164" s="214"/>
      <c r="P164" s="215">
        <f>SUM(P165:P170)</f>
        <v>0</v>
      </c>
      <c r="Q164" s="214"/>
      <c r="R164" s="215">
        <f>SUM(R165:R170)</f>
        <v>16.75142</v>
      </c>
      <c r="S164" s="214"/>
      <c r="T164" s="216">
        <f>SUM(T165:T170)</f>
        <v>18.719999999999999</v>
      </c>
      <c r="AR164" s="217" t="s">
        <v>21</v>
      </c>
      <c r="AT164" s="218" t="s">
        <v>79</v>
      </c>
      <c r="AU164" s="218" t="s">
        <v>21</v>
      </c>
      <c r="AY164" s="217" t="s">
        <v>128</v>
      </c>
      <c r="BK164" s="219">
        <f>SUM(BK165:BK170)</f>
        <v>0</v>
      </c>
    </row>
    <row r="165" s="1" customFormat="1" ht="36" customHeight="1">
      <c r="B165" s="36"/>
      <c r="C165" s="220" t="s">
        <v>342</v>
      </c>
      <c r="D165" s="220" t="s">
        <v>129</v>
      </c>
      <c r="E165" s="221" t="s">
        <v>655</v>
      </c>
      <c r="F165" s="222" t="s">
        <v>656</v>
      </c>
      <c r="G165" s="223" t="s">
        <v>219</v>
      </c>
      <c r="H165" s="224">
        <v>1</v>
      </c>
      <c r="I165" s="225"/>
      <c r="J165" s="226">
        <f>ROUND(I165*H165,2)</f>
        <v>0</v>
      </c>
      <c r="K165" s="222" t="s">
        <v>1</v>
      </c>
      <c r="L165" s="41"/>
      <c r="M165" s="227" t="s">
        <v>1</v>
      </c>
      <c r="N165" s="228" t="s">
        <v>45</v>
      </c>
      <c r="O165" s="84"/>
      <c r="P165" s="229">
        <f>O165*H165</f>
        <v>0</v>
      </c>
      <c r="Q165" s="229">
        <v>16.75142</v>
      </c>
      <c r="R165" s="229">
        <f>Q165*H165</f>
        <v>16.75142</v>
      </c>
      <c r="S165" s="229">
        <v>0</v>
      </c>
      <c r="T165" s="230">
        <f>S165*H165</f>
        <v>0</v>
      </c>
      <c r="AR165" s="231" t="s">
        <v>151</v>
      </c>
      <c r="AT165" s="231" t="s">
        <v>129</v>
      </c>
      <c r="AU165" s="231" t="s">
        <v>89</v>
      </c>
      <c r="AY165" s="15" t="s">
        <v>128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5" t="s">
        <v>21</v>
      </c>
      <c r="BK165" s="232">
        <f>ROUND(I165*H165,2)</f>
        <v>0</v>
      </c>
      <c r="BL165" s="15" t="s">
        <v>151</v>
      </c>
      <c r="BM165" s="231" t="s">
        <v>657</v>
      </c>
    </row>
    <row r="166" s="1" customFormat="1">
      <c r="B166" s="36"/>
      <c r="C166" s="37"/>
      <c r="D166" s="233" t="s">
        <v>135</v>
      </c>
      <c r="E166" s="37"/>
      <c r="F166" s="234" t="s">
        <v>658</v>
      </c>
      <c r="G166" s="37"/>
      <c r="H166" s="37"/>
      <c r="I166" s="137"/>
      <c r="J166" s="37"/>
      <c r="K166" s="37"/>
      <c r="L166" s="41"/>
      <c r="M166" s="235"/>
      <c r="N166" s="84"/>
      <c r="O166" s="84"/>
      <c r="P166" s="84"/>
      <c r="Q166" s="84"/>
      <c r="R166" s="84"/>
      <c r="S166" s="84"/>
      <c r="T166" s="85"/>
      <c r="AT166" s="15" t="s">
        <v>135</v>
      </c>
      <c r="AU166" s="15" t="s">
        <v>89</v>
      </c>
    </row>
    <row r="167" s="1" customFormat="1" ht="16.5" customHeight="1">
      <c r="B167" s="36"/>
      <c r="C167" s="220" t="s">
        <v>347</v>
      </c>
      <c r="D167" s="220" t="s">
        <v>129</v>
      </c>
      <c r="E167" s="221" t="s">
        <v>411</v>
      </c>
      <c r="F167" s="222" t="s">
        <v>659</v>
      </c>
      <c r="G167" s="223" t="s">
        <v>239</v>
      </c>
      <c r="H167" s="224">
        <v>7.7999999999999998</v>
      </c>
      <c r="I167" s="225"/>
      <c r="J167" s="226">
        <f>ROUND(I167*H167,2)</f>
        <v>0</v>
      </c>
      <c r="K167" s="222" t="s">
        <v>141</v>
      </c>
      <c r="L167" s="41"/>
      <c r="M167" s="227" t="s">
        <v>1</v>
      </c>
      <c r="N167" s="228" t="s">
        <v>45</v>
      </c>
      <c r="O167" s="84"/>
      <c r="P167" s="229">
        <f>O167*H167</f>
        <v>0</v>
      </c>
      <c r="Q167" s="229">
        <v>0</v>
      </c>
      <c r="R167" s="229">
        <f>Q167*H167</f>
        <v>0</v>
      </c>
      <c r="S167" s="229">
        <v>2.3999999999999999</v>
      </c>
      <c r="T167" s="230">
        <f>S167*H167</f>
        <v>18.719999999999999</v>
      </c>
      <c r="AR167" s="231" t="s">
        <v>151</v>
      </c>
      <c r="AT167" s="231" t="s">
        <v>129</v>
      </c>
      <c r="AU167" s="231" t="s">
        <v>89</v>
      </c>
      <c r="AY167" s="15" t="s">
        <v>128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5" t="s">
        <v>21</v>
      </c>
      <c r="BK167" s="232">
        <f>ROUND(I167*H167,2)</f>
        <v>0</v>
      </c>
      <c r="BL167" s="15" t="s">
        <v>151</v>
      </c>
      <c r="BM167" s="231" t="s">
        <v>660</v>
      </c>
    </row>
    <row r="168" s="1" customFormat="1">
      <c r="B168" s="36"/>
      <c r="C168" s="37"/>
      <c r="D168" s="233" t="s">
        <v>135</v>
      </c>
      <c r="E168" s="37"/>
      <c r="F168" s="234" t="s">
        <v>414</v>
      </c>
      <c r="G168" s="37"/>
      <c r="H168" s="37"/>
      <c r="I168" s="137"/>
      <c r="J168" s="37"/>
      <c r="K168" s="37"/>
      <c r="L168" s="41"/>
      <c r="M168" s="235"/>
      <c r="N168" s="84"/>
      <c r="O168" s="84"/>
      <c r="P168" s="84"/>
      <c r="Q168" s="84"/>
      <c r="R168" s="84"/>
      <c r="S168" s="84"/>
      <c r="T168" s="85"/>
      <c r="AT168" s="15" t="s">
        <v>135</v>
      </c>
      <c r="AU168" s="15" t="s">
        <v>89</v>
      </c>
    </row>
    <row r="169" s="12" customFormat="1">
      <c r="B169" s="241"/>
      <c r="C169" s="242"/>
      <c r="D169" s="233" t="s">
        <v>230</v>
      </c>
      <c r="E169" s="243" t="s">
        <v>1</v>
      </c>
      <c r="F169" s="244" t="s">
        <v>661</v>
      </c>
      <c r="G169" s="242"/>
      <c r="H169" s="245">
        <v>7.7999999999999998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AT169" s="251" t="s">
        <v>230</v>
      </c>
      <c r="AU169" s="251" t="s">
        <v>89</v>
      </c>
      <c r="AV169" s="12" t="s">
        <v>89</v>
      </c>
      <c r="AW169" s="12" t="s">
        <v>36</v>
      </c>
      <c r="AX169" s="12" t="s">
        <v>80</v>
      </c>
      <c r="AY169" s="251" t="s">
        <v>128</v>
      </c>
    </row>
    <row r="170" s="13" customFormat="1">
      <c r="B170" s="252"/>
      <c r="C170" s="253"/>
      <c r="D170" s="233" t="s">
        <v>230</v>
      </c>
      <c r="E170" s="254" t="s">
        <v>1</v>
      </c>
      <c r="F170" s="255" t="s">
        <v>232</v>
      </c>
      <c r="G170" s="253"/>
      <c r="H170" s="256">
        <v>7.7999999999999998</v>
      </c>
      <c r="I170" s="257"/>
      <c r="J170" s="253"/>
      <c r="K170" s="253"/>
      <c r="L170" s="258"/>
      <c r="M170" s="259"/>
      <c r="N170" s="260"/>
      <c r="O170" s="260"/>
      <c r="P170" s="260"/>
      <c r="Q170" s="260"/>
      <c r="R170" s="260"/>
      <c r="S170" s="260"/>
      <c r="T170" s="261"/>
      <c r="AT170" s="262" t="s">
        <v>230</v>
      </c>
      <c r="AU170" s="262" t="s">
        <v>89</v>
      </c>
      <c r="AV170" s="13" t="s">
        <v>144</v>
      </c>
      <c r="AW170" s="13" t="s">
        <v>36</v>
      </c>
      <c r="AX170" s="13" t="s">
        <v>21</v>
      </c>
      <c r="AY170" s="262" t="s">
        <v>128</v>
      </c>
    </row>
    <row r="171" s="11" customFormat="1" ht="22.8" customHeight="1">
      <c r="B171" s="206"/>
      <c r="C171" s="207"/>
      <c r="D171" s="208" t="s">
        <v>79</v>
      </c>
      <c r="E171" s="236" t="s">
        <v>464</v>
      </c>
      <c r="F171" s="236" t="s">
        <v>465</v>
      </c>
      <c r="G171" s="207"/>
      <c r="H171" s="207"/>
      <c r="I171" s="210"/>
      <c r="J171" s="237">
        <f>BK171</f>
        <v>0</v>
      </c>
      <c r="K171" s="207"/>
      <c r="L171" s="212"/>
      <c r="M171" s="213"/>
      <c r="N171" s="214"/>
      <c r="O171" s="214"/>
      <c r="P171" s="215">
        <f>SUM(P172:P178)</f>
        <v>0</v>
      </c>
      <c r="Q171" s="214"/>
      <c r="R171" s="215">
        <f>SUM(R172:R178)</f>
        <v>0</v>
      </c>
      <c r="S171" s="214"/>
      <c r="T171" s="216">
        <f>SUM(T172:T178)</f>
        <v>0</v>
      </c>
      <c r="AR171" s="217" t="s">
        <v>21</v>
      </c>
      <c r="AT171" s="218" t="s">
        <v>79</v>
      </c>
      <c r="AU171" s="218" t="s">
        <v>21</v>
      </c>
      <c r="AY171" s="217" t="s">
        <v>128</v>
      </c>
      <c r="BK171" s="219">
        <f>SUM(BK172:BK178)</f>
        <v>0</v>
      </c>
    </row>
    <row r="172" s="1" customFormat="1" ht="24" customHeight="1">
      <c r="B172" s="36"/>
      <c r="C172" s="220" t="s">
        <v>351</v>
      </c>
      <c r="D172" s="220" t="s">
        <v>129</v>
      </c>
      <c r="E172" s="221" t="s">
        <v>662</v>
      </c>
      <c r="F172" s="222" t="s">
        <v>663</v>
      </c>
      <c r="G172" s="223" t="s">
        <v>279</v>
      </c>
      <c r="H172" s="224">
        <v>18.719999999999999</v>
      </c>
      <c r="I172" s="225"/>
      <c r="J172" s="226">
        <f>ROUND(I172*H172,2)</f>
        <v>0</v>
      </c>
      <c r="K172" s="222" t="s">
        <v>141</v>
      </c>
      <c r="L172" s="41"/>
      <c r="M172" s="227" t="s">
        <v>1</v>
      </c>
      <c r="N172" s="228" t="s">
        <v>45</v>
      </c>
      <c r="O172" s="84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AR172" s="231" t="s">
        <v>151</v>
      </c>
      <c r="AT172" s="231" t="s">
        <v>129</v>
      </c>
      <c r="AU172" s="231" t="s">
        <v>89</v>
      </c>
      <c r="AY172" s="15" t="s">
        <v>128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5" t="s">
        <v>21</v>
      </c>
      <c r="BK172" s="232">
        <f>ROUND(I172*H172,2)</f>
        <v>0</v>
      </c>
      <c r="BL172" s="15" t="s">
        <v>151</v>
      </c>
      <c r="BM172" s="231" t="s">
        <v>664</v>
      </c>
    </row>
    <row r="173" s="1" customFormat="1">
      <c r="B173" s="36"/>
      <c r="C173" s="37"/>
      <c r="D173" s="233" t="s">
        <v>135</v>
      </c>
      <c r="E173" s="37"/>
      <c r="F173" s="234" t="s">
        <v>470</v>
      </c>
      <c r="G173" s="37"/>
      <c r="H173" s="37"/>
      <c r="I173" s="137"/>
      <c r="J173" s="37"/>
      <c r="K173" s="37"/>
      <c r="L173" s="41"/>
      <c r="M173" s="235"/>
      <c r="N173" s="84"/>
      <c r="O173" s="84"/>
      <c r="P173" s="84"/>
      <c r="Q173" s="84"/>
      <c r="R173" s="84"/>
      <c r="S173" s="84"/>
      <c r="T173" s="85"/>
      <c r="AT173" s="15" t="s">
        <v>135</v>
      </c>
      <c r="AU173" s="15" t="s">
        <v>89</v>
      </c>
    </row>
    <row r="174" s="1" customFormat="1" ht="24" customHeight="1">
      <c r="B174" s="36"/>
      <c r="C174" s="220" t="s">
        <v>356</v>
      </c>
      <c r="D174" s="220" t="s">
        <v>129</v>
      </c>
      <c r="E174" s="221" t="s">
        <v>472</v>
      </c>
      <c r="F174" s="222" t="s">
        <v>665</v>
      </c>
      <c r="G174" s="223" t="s">
        <v>279</v>
      </c>
      <c r="H174" s="224">
        <v>93.599999999999994</v>
      </c>
      <c r="I174" s="225"/>
      <c r="J174" s="226">
        <f>ROUND(I174*H174,2)</f>
        <v>0</v>
      </c>
      <c r="K174" s="222" t="s">
        <v>141</v>
      </c>
      <c r="L174" s="41"/>
      <c r="M174" s="227" t="s">
        <v>1</v>
      </c>
      <c r="N174" s="228" t="s">
        <v>45</v>
      </c>
      <c r="O174" s="84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AR174" s="231" t="s">
        <v>151</v>
      </c>
      <c r="AT174" s="231" t="s">
        <v>129</v>
      </c>
      <c r="AU174" s="231" t="s">
        <v>89</v>
      </c>
      <c r="AY174" s="15" t="s">
        <v>128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5" t="s">
        <v>21</v>
      </c>
      <c r="BK174" s="232">
        <f>ROUND(I174*H174,2)</f>
        <v>0</v>
      </c>
      <c r="BL174" s="15" t="s">
        <v>151</v>
      </c>
      <c r="BM174" s="231" t="s">
        <v>666</v>
      </c>
    </row>
    <row r="175" s="1" customFormat="1">
      <c r="B175" s="36"/>
      <c r="C175" s="37"/>
      <c r="D175" s="233" t="s">
        <v>135</v>
      </c>
      <c r="E175" s="37"/>
      <c r="F175" s="234" t="s">
        <v>475</v>
      </c>
      <c r="G175" s="37"/>
      <c r="H175" s="37"/>
      <c r="I175" s="137"/>
      <c r="J175" s="37"/>
      <c r="K175" s="37"/>
      <c r="L175" s="41"/>
      <c r="M175" s="235"/>
      <c r="N175" s="84"/>
      <c r="O175" s="84"/>
      <c r="P175" s="84"/>
      <c r="Q175" s="84"/>
      <c r="R175" s="84"/>
      <c r="S175" s="84"/>
      <c r="T175" s="85"/>
      <c r="AT175" s="15" t="s">
        <v>135</v>
      </c>
      <c r="AU175" s="15" t="s">
        <v>89</v>
      </c>
    </row>
    <row r="176" s="12" customFormat="1">
      <c r="B176" s="241"/>
      <c r="C176" s="242"/>
      <c r="D176" s="233" t="s">
        <v>230</v>
      </c>
      <c r="E176" s="243" t="s">
        <v>1</v>
      </c>
      <c r="F176" s="244" t="s">
        <v>667</v>
      </c>
      <c r="G176" s="242"/>
      <c r="H176" s="245">
        <v>93.599999999999994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AT176" s="251" t="s">
        <v>230</v>
      </c>
      <c r="AU176" s="251" t="s">
        <v>89</v>
      </c>
      <c r="AV176" s="12" t="s">
        <v>89</v>
      </c>
      <c r="AW176" s="12" t="s">
        <v>36</v>
      </c>
      <c r="AX176" s="12" t="s">
        <v>21</v>
      </c>
      <c r="AY176" s="251" t="s">
        <v>128</v>
      </c>
    </row>
    <row r="177" s="1" customFormat="1" ht="24" customHeight="1">
      <c r="B177" s="36"/>
      <c r="C177" s="220" t="s">
        <v>362</v>
      </c>
      <c r="D177" s="220" t="s">
        <v>129</v>
      </c>
      <c r="E177" s="221" t="s">
        <v>668</v>
      </c>
      <c r="F177" s="222" t="s">
        <v>669</v>
      </c>
      <c r="G177" s="223" t="s">
        <v>279</v>
      </c>
      <c r="H177" s="224">
        <v>18.719999999999999</v>
      </c>
      <c r="I177" s="225"/>
      <c r="J177" s="226">
        <f>ROUND(I177*H177,2)</f>
        <v>0</v>
      </c>
      <c r="K177" s="222" t="s">
        <v>141</v>
      </c>
      <c r="L177" s="41"/>
      <c r="M177" s="227" t="s">
        <v>1</v>
      </c>
      <c r="N177" s="228" t="s">
        <v>45</v>
      </c>
      <c r="O177" s="84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AR177" s="231" t="s">
        <v>151</v>
      </c>
      <c r="AT177" s="231" t="s">
        <v>129</v>
      </c>
      <c r="AU177" s="231" t="s">
        <v>89</v>
      </c>
      <c r="AY177" s="15" t="s">
        <v>128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5" t="s">
        <v>21</v>
      </c>
      <c r="BK177" s="232">
        <f>ROUND(I177*H177,2)</f>
        <v>0</v>
      </c>
      <c r="BL177" s="15" t="s">
        <v>151</v>
      </c>
      <c r="BM177" s="231" t="s">
        <v>670</v>
      </c>
    </row>
    <row r="178" s="1" customFormat="1">
      <c r="B178" s="36"/>
      <c r="C178" s="37"/>
      <c r="D178" s="233" t="s">
        <v>135</v>
      </c>
      <c r="E178" s="37"/>
      <c r="F178" s="234" t="s">
        <v>511</v>
      </c>
      <c r="G178" s="37"/>
      <c r="H178" s="37"/>
      <c r="I178" s="137"/>
      <c r="J178" s="37"/>
      <c r="K178" s="37"/>
      <c r="L178" s="41"/>
      <c r="M178" s="235"/>
      <c r="N178" s="84"/>
      <c r="O178" s="84"/>
      <c r="P178" s="84"/>
      <c r="Q178" s="84"/>
      <c r="R178" s="84"/>
      <c r="S178" s="84"/>
      <c r="T178" s="85"/>
      <c r="AT178" s="15" t="s">
        <v>135</v>
      </c>
      <c r="AU178" s="15" t="s">
        <v>89</v>
      </c>
    </row>
    <row r="179" s="11" customFormat="1" ht="22.8" customHeight="1">
      <c r="B179" s="206"/>
      <c r="C179" s="207"/>
      <c r="D179" s="208" t="s">
        <v>79</v>
      </c>
      <c r="E179" s="236" t="s">
        <v>525</v>
      </c>
      <c r="F179" s="236" t="s">
        <v>526</v>
      </c>
      <c r="G179" s="207"/>
      <c r="H179" s="207"/>
      <c r="I179" s="210"/>
      <c r="J179" s="237">
        <f>BK179</f>
        <v>0</v>
      </c>
      <c r="K179" s="207"/>
      <c r="L179" s="212"/>
      <c r="M179" s="213"/>
      <c r="N179" s="214"/>
      <c r="O179" s="214"/>
      <c r="P179" s="215">
        <f>SUM(P180:P183)</f>
        <v>0</v>
      </c>
      <c r="Q179" s="214"/>
      <c r="R179" s="215">
        <f>SUM(R180:R183)</f>
        <v>0</v>
      </c>
      <c r="S179" s="214"/>
      <c r="T179" s="216">
        <f>SUM(T180:T183)</f>
        <v>0</v>
      </c>
      <c r="AR179" s="217" t="s">
        <v>21</v>
      </c>
      <c r="AT179" s="218" t="s">
        <v>79</v>
      </c>
      <c r="AU179" s="218" t="s">
        <v>21</v>
      </c>
      <c r="AY179" s="217" t="s">
        <v>128</v>
      </c>
      <c r="BK179" s="219">
        <f>SUM(BK180:BK183)</f>
        <v>0</v>
      </c>
    </row>
    <row r="180" s="1" customFormat="1" ht="24" customHeight="1">
      <c r="B180" s="36"/>
      <c r="C180" s="220" t="s">
        <v>367</v>
      </c>
      <c r="D180" s="220" t="s">
        <v>129</v>
      </c>
      <c r="E180" s="221" t="s">
        <v>671</v>
      </c>
      <c r="F180" s="222" t="s">
        <v>672</v>
      </c>
      <c r="G180" s="223" t="s">
        <v>279</v>
      </c>
      <c r="H180" s="224">
        <v>138.119</v>
      </c>
      <c r="I180" s="225"/>
      <c r="J180" s="226">
        <f>ROUND(I180*H180,2)</f>
        <v>0</v>
      </c>
      <c r="K180" s="222" t="s">
        <v>141</v>
      </c>
      <c r="L180" s="41"/>
      <c r="M180" s="227" t="s">
        <v>1</v>
      </c>
      <c r="N180" s="228" t="s">
        <v>45</v>
      </c>
      <c r="O180" s="84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AR180" s="231" t="s">
        <v>151</v>
      </c>
      <c r="AT180" s="231" t="s">
        <v>129</v>
      </c>
      <c r="AU180" s="231" t="s">
        <v>89</v>
      </c>
      <c r="AY180" s="15" t="s">
        <v>128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5" t="s">
        <v>21</v>
      </c>
      <c r="BK180" s="232">
        <f>ROUND(I180*H180,2)</f>
        <v>0</v>
      </c>
      <c r="BL180" s="15" t="s">
        <v>151</v>
      </c>
      <c r="BM180" s="231" t="s">
        <v>673</v>
      </c>
    </row>
    <row r="181" s="1" customFormat="1">
      <c r="B181" s="36"/>
      <c r="C181" s="37"/>
      <c r="D181" s="233" t="s">
        <v>135</v>
      </c>
      <c r="E181" s="37"/>
      <c r="F181" s="234" t="s">
        <v>674</v>
      </c>
      <c r="G181" s="37"/>
      <c r="H181" s="37"/>
      <c r="I181" s="137"/>
      <c r="J181" s="37"/>
      <c r="K181" s="37"/>
      <c r="L181" s="41"/>
      <c r="M181" s="235"/>
      <c r="N181" s="84"/>
      <c r="O181" s="84"/>
      <c r="P181" s="84"/>
      <c r="Q181" s="84"/>
      <c r="R181" s="84"/>
      <c r="S181" s="84"/>
      <c r="T181" s="85"/>
      <c r="AT181" s="15" t="s">
        <v>135</v>
      </c>
      <c r="AU181" s="15" t="s">
        <v>89</v>
      </c>
    </row>
    <row r="182" s="1" customFormat="1" ht="24" customHeight="1">
      <c r="B182" s="36"/>
      <c r="C182" s="220" t="s">
        <v>372</v>
      </c>
      <c r="D182" s="220" t="s">
        <v>129</v>
      </c>
      <c r="E182" s="221" t="s">
        <v>675</v>
      </c>
      <c r="F182" s="222" t="s">
        <v>676</v>
      </c>
      <c r="G182" s="223" t="s">
        <v>279</v>
      </c>
      <c r="H182" s="224">
        <v>138.119</v>
      </c>
      <c r="I182" s="225"/>
      <c r="J182" s="226">
        <f>ROUND(I182*H182,2)</f>
        <v>0</v>
      </c>
      <c r="K182" s="222" t="s">
        <v>141</v>
      </c>
      <c r="L182" s="41"/>
      <c r="M182" s="227" t="s">
        <v>1</v>
      </c>
      <c r="N182" s="228" t="s">
        <v>45</v>
      </c>
      <c r="O182" s="84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AR182" s="231" t="s">
        <v>151</v>
      </c>
      <c r="AT182" s="231" t="s">
        <v>129</v>
      </c>
      <c r="AU182" s="231" t="s">
        <v>89</v>
      </c>
      <c r="AY182" s="15" t="s">
        <v>128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5" t="s">
        <v>21</v>
      </c>
      <c r="BK182" s="232">
        <f>ROUND(I182*H182,2)</f>
        <v>0</v>
      </c>
      <c r="BL182" s="15" t="s">
        <v>151</v>
      </c>
      <c r="BM182" s="231" t="s">
        <v>677</v>
      </c>
    </row>
    <row r="183" s="1" customFormat="1">
      <c r="B183" s="36"/>
      <c r="C183" s="37"/>
      <c r="D183" s="233" t="s">
        <v>135</v>
      </c>
      <c r="E183" s="37"/>
      <c r="F183" s="234" t="s">
        <v>678</v>
      </c>
      <c r="G183" s="37"/>
      <c r="H183" s="37"/>
      <c r="I183" s="137"/>
      <c r="J183" s="37"/>
      <c r="K183" s="37"/>
      <c r="L183" s="41"/>
      <c r="M183" s="235"/>
      <c r="N183" s="84"/>
      <c r="O183" s="84"/>
      <c r="P183" s="84"/>
      <c r="Q183" s="84"/>
      <c r="R183" s="84"/>
      <c r="S183" s="84"/>
      <c r="T183" s="85"/>
      <c r="AT183" s="15" t="s">
        <v>135</v>
      </c>
      <c r="AU183" s="15" t="s">
        <v>89</v>
      </c>
    </row>
    <row r="184" s="11" customFormat="1" ht="25.92" customHeight="1">
      <c r="B184" s="206"/>
      <c r="C184" s="207"/>
      <c r="D184" s="208" t="s">
        <v>79</v>
      </c>
      <c r="E184" s="209" t="s">
        <v>276</v>
      </c>
      <c r="F184" s="209" t="s">
        <v>555</v>
      </c>
      <c r="G184" s="207"/>
      <c r="H184" s="207"/>
      <c r="I184" s="210"/>
      <c r="J184" s="211">
        <f>BK184</f>
        <v>0</v>
      </c>
      <c r="K184" s="207"/>
      <c r="L184" s="212"/>
      <c r="M184" s="213"/>
      <c r="N184" s="214"/>
      <c r="O184" s="214"/>
      <c r="P184" s="215">
        <f>P185</f>
        <v>0</v>
      </c>
      <c r="Q184" s="214"/>
      <c r="R184" s="215">
        <f>R185</f>
        <v>0</v>
      </c>
      <c r="S184" s="214"/>
      <c r="T184" s="216">
        <f>T185</f>
        <v>0</v>
      </c>
      <c r="AR184" s="217" t="s">
        <v>144</v>
      </c>
      <c r="AT184" s="218" t="s">
        <v>79</v>
      </c>
      <c r="AU184" s="218" t="s">
        <v>80</v>
      </c>
      <c r="AY184" s="217" t="s">
        <v>128</v>
      </c>
      <c r="BK184" s="219">
        <f>BK185</f>
        <v>0</v>
      </c>
    </row>
    <row r="185" s="11" customFormat="1" ht="22.8" customHeight="1">
      <c r="B185" s="206"/>
      <c r="C185" s="207"/>
      <c r="D185" s="208" t="s">
        <v>79</v>
      </c>
      <c r="E185" s="236" t="s">
        <v>679</v>
      </c>
      <c r="F185" s="236" t="s">
        <v>680</v>
      </c>
      <c r="G185" s="207"/>
      <c r="H185" s="207"/>
      <c r="I185" s="210"/>
      <c r="J185" s="237">
        <f>BK185</f>
        <v>0</v>
      </c>
      <c r="K185" s="207"/>
      <c r="L185" s="212"/>
      <c r="M185" s="213"/>
      <c r="N185" s="214"/>
      <c r="O185" s="214"/>
      <c r="P185" s="215">
        <f>SUM(P186:P191)</f>
        <v>0</v>
      </c>
      <c r="Q185" s="214"/>
      <c r="R185" s="215">
        <f>SUM(R186:R191)</f>
        <v>0</v>
      </c>
      <c r="S185" s="214"/>
      <c r="T185" s="216">
        <f>SUM(T186:T191)</f>
        <v>0</v>
      </c>
      <c r="AR185" s="217" t="s">
        <v>144</v>
      </c>
      <c r="AT185" s="218" t="s">
        <v>79</v>
      </c>
      <c r="AU185" s="218" t="s">
        <v>21</v>
      </c>
      <c r="AY185" s="217" t="s">
        <v>128</v>
      </c>
      <c r="BK185" s="219">
        <f>SUM(BK186:BK191)</f>
        <v>0</v>
      </c>
    </row>
    <row r="186" s="1" customFormat="1" ht="16.5" customHeight="1">
      <c r="B186" s="36"/>
      <c r="C186" s="220" t="s">
        <v>377</v>
      </c>
      <c r="D186" s="220" t="s">
        <v>129</v>
      </c>
      <c r="E186" s="221" t="s">
        <v>681</v>
      </c>
      <c r="F186" s="222" t="s">
        <v>682</v>
      </c>
      <c r="G186" s="223" t="s">
        <v>359</v>
      </c>
      <c r="H186" s="224">
        <v>20</v>
      </c>
      <c r="I186" s="225"/>
      <c r="J186" s="226">
        <f>ROUND(I186*H186,2)</f>
        <v>0</v>
      </c>
      <c r="K186" s="222" t="s">
        <v>141</v>
      </c>
      <c r="L186" s="41"/>
      <c r="M186" s="227" t="s">
        <v>1</v>
      </c>
      <c r="N186" s="228" t="s">
        <v>45</v>
      </c>
      <c r="O186" s="84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AR186" s="231" t="s">
        <v>546</v>
      </c>
      <c r="AT186" s="231" t="s">
        <v>129</v>
      </c>
      <c r="AU186" s="231" t="s">
        <v>89</v>
      </c>
      <c r="AY186" s="15" t="s">
        <v>128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5" t="s">
        <v>21</v>
      </c>
      <c r="BK186" s="232">
        <f>ROUND(I186*H186,2)</f>
        <v>0</v>
      </c>
      <c r="BL186" s="15" t="s">
        <v>546</v>
      </c>
      <c r="BM186" s="231" t="s">
        <v>683</v>
      </c>
    </row>
    <row r="187" s="1" customFormat="1">
      <c r="B187" s="36"/>
      <c r="C187" s="37"/>
      <c r="D187" s="233" t="s">
        <v>135</v>
      </c>
      <c r="E187" s="37"/>
      <c r="F187" s="234" t="s">
        <v>684</v>
      </c>
      <c r="G187" s="37"/>
      <c r="H187" s="37"/>
      <c r="I187" s="137"/>
      <c r="J187" s="37"/>
      <c r="K187" s="37"/>
      <c r="L187" s="41"/>
      <c r="M187" s="235"/>
      <c r="N187" s="84"/>
      <c r="O187" s="84"/>
      <c r="P187" s="84"/>
      <c r="Q187" s="84"/>
      <c r="R187" s="84"/>
      <c r="S187" s="84"/>
      <c r="T187" s="85"/>
      <c r="AT187" s="15" t="s">
        <v>135</v>
      </c>
      <c r="AU187" s="15" t="s">
        <v>89</v>
      </c>
    </row>
    <row r="188" s="1" customFormat="1" ht="16.5" customHeight="1">
      <c r="B188" s="36"/>
      <c r="C188" s="220" t="s">
        <v>383</v>
      </c>
      <c r="D188" s="220" t="s">
        <v>129</v>
      </c>
      <c r="E188" s="221" t="s">
        <v>685</v>
      </c>
      <c r="F188" s="222" t="s">
        <v>686</v>
      </c>
      <c r="G188" s="223" t="s">
        <v>359</v>
      </c>
      <c r="H188" s="224">
        <v>88</v>
      </c>
      <c r="I188" s="225"/>
      <c r="J188" s="226">
        <f>ROUND(I188*H188,2)</f>
        <v>0</v>
      </c>
      <c r="K188" s="222" t="s">
        <v>141</v>
      </c>
      <c r="L188" s="41"/>
      <c r="M188" s="227" t="s">
        <v>1</v>
      </c>
      <c r="N188" s="228" t="s">
        <v>45</v>
      </c>
      <c r="O188" s="84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AR188" s="231" t="s">
        <v>546</v>
      </c>
      <c r="AT188" s="231" t="s">
        <v>129</v>
      </c>
      <c r="AU188" s="231" t="s">
        <v>89</v>
      </c>
      <c r="AY188" s="15" t="s">
        <v>128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5" t="s">
        <v>21</v>
      </c>
      <c r="BK188" s="232">
        <f>ROUND(I188*H188,2)</f>
        <v>0</v>
      </c>
      <c r="BL188" s="15" t="s">
        <v>546</v>
      </c>
      <c r="BM188" s="231" t="s">
        <v>687</v>
      </c>
    </row>
    <row r="189" s="1" customFormat="1">
      <c r="B189" s="36"/>
      <c r="C189" s="37"/>
      <c r="D189" s="233" t="s">
        <v>135</v>
      </c>
      <c r="E189" s="37"/>
      <c r="F189" s="234" t="s">
        <v>688</v>
      </c>
      <c r="G189" s="37"/>
      <c r="H189" s="37"/>
      <c r="I189" s="137"/>
      <c r="J189" s="37"/>
      <c r="K189" s="37"/>
      <c r="L189" s="41"/>
      <c r="M189" s="235"/>
      <c r="N189" s="84"/>
      <c r="O189" s="84"/>
      <c r="P189" s="84"/>
      <c r="Q189" s="84"/>
      <c r="R189" s="84"/>
      <c r="S189" s="84"/>
      <c r="T189" s="85"/>
      <c r="AT189" s="15" t="s">
        <v>135</v>
      </c>
      <c r="AU189" s="15" t="s">
        <v>89</v>
      </c>
    </row>
    <row r="190" s="1" customFormat="1" ht="16.5" customHeight="1">
      <c r="B190" s="36"/>
      <c r="C190" s="220" t="s">
        <v>388</v>
      </c>
      <c r="D190" s="220" t="s">
        <v>129</v>
      </c>
      <c r="E190" s="221" t="s">
        <v>689</v>
      </c>
      <c r="F190" s="222" t="s">
        <v>690</v>
      </c>
      <c r="G190" s="223" t="s">
        <v>359</v>
      </c>
      <c r="H190" s="224">
        <v>125</v>
      </c>
      <c r="I190" s="225"/>
      <c r="J190" s="226">
        <f>ROUND(I190*H190,2)</f>
        <v>0</v>
      </c>
      <c r="K190" s="222" t="s">
        <v>141</v>
      </c>
      <c r="L190" s="41"/>
      <c r="M190" s="227" t="s">
        <v>1</v>
      </c>
      <c r="N190" s="228" t="s">
        <v>45</v>
      </c>
      <c r="O190" s="84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AR190" s="231" t="s">
        <v>546</v>
      </c>
      <c r="AT190" s="231" t="s">
        <v>129</v>
      </c>
      <c r="AU190" s="231" t="s">
        <v>89</v>
      </c>
      <c r="AY190" s="15" t="s">
        <v>128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5" t="s">
        <v>21</v>
      </c>
      <c r="BK190" s="232">
        <f>ROUND(I190*H190,2)</f>
        <v>0</v>
      </c>
      <c r="BL190" s="15" t="s">
        <v>546</v>
      </c>
      <c r="BM190" s="231" t="s">
        <v>691</v>
      </c>
    </row>
    <row r="191" s="1" customFormat="1">
      <c r="B191" s="36"/>
      <c r="C191" s="37"/>
      <c r="D191" s="233" t="s">
        <v>135</v>
      </c>
      <c r="E191" s="37"/>
      <c r="F191" s="234" t="s">
        <v>692</v>
      </c>
      <c r="G191" s="37"/>
      <c r="H191" s="37"/>
      <c r="I191" s="137"/>
      <c r="J191" s="37"/>
      <c r="K191" s="37"/>
      <c r="L191" s="41"/>
      <c r="M191" s="238"/>
      <c r="N191" s="239"/>
      <c r="O191" s="239"/>
      <c r="P191" s="239"/>
      <c r="Q191" s="239"/>
      <c r="R191" s="239"/>
      <c r="S191" s="239"/>
      <c r="T191" s="240"/>
      <c r="AT191" s="15" t="s">
        <v>135</v>
      </c>
      <c r="AU191" s="15" t="s">
        <v>89</v>
      </c>
    </row>
    <row r="192" s="1" customFormat="1" ht="6.96" customHeight="1">
      <c r="B192" s="59"/>
      <c r="C192" s="60"/>
      <c r="D192" s="60"/>
      <c r="E192" s="60"/>
      <c r="F192" s="60"/>
      <c r="G192" s="60"/>
      <c r="H192" s="60"/>
      <c r="I192" s="171"/>
      <c r="J192" s="60"/>
      <c r="K192" s="60"/>
      <c r="L192" s="41"/>
    </row>
  </sheetData>
  <sheetProtection sheet="1" autoFilter="0" formatColumns="0" formatRows="0" objects="1" scenarios="1" spinCount="100000" saltValue="HNa30/3Gsr8mz0f7sKnxhOguLvN2Oxpl/vE4BmWuqpQZCJ8CNZehs05i8+Wsiv948QuvaNQP+2yEEztuV3ne+g==" hashValue="mSic2wKnl5fYjxkP+/SzuBp10n9ley1mC1akj6umelkV7rTw2yqJ1rqKeva5RIRYw9CPehoGfjK5lG13z6LnSw==" algorithmName="SHA-512" password="CC35"/>
  <autoFilter ref="C123:K19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98</v>
      </c>
    </row>
    <row r="3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8"/>
      <c r="AT3" s="15" t="s">
        <v>89</v>
      </c>
    </row>
    <row r="4" ht="24.96" customHeight="1">
      <c r="B4" s="18"/>
      <c r="D4" s="133" t="s">
        <v>99</v>
      </c>
      <c r="L4" s="18"/>
      <c r="M4" s="13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5" t="s">
        <v>16</v>
      </c>
      <c r="L6" s="18"/>
    </row>
    <row r="7" ht="16.5" customHeight="1">
      <c r="B7" s="18"/>
      <c r="E7" s="136" t="str">
        <f>'Rekapitulace stavby'!K6</f>
        <v>16047a - Chodník Turnov, Mašovská ul.</v>
      </c>
      <c r="F7" s="135"/>
      <c r="G7" s="135"/>
      <c r="H7" s="135"/>
      <c r="L7" s="18"/>
    </row>
    <row r="8" s="1" customFormat="1" ht="12" customHeight="1">
      <c r="B8" s="41"/>
      <c r="D8" s="135" t="s">
        <v>100</v>
      </c>
      <c r="I8" s="137"/>
      <c r="L8" s="41"/>
    </row>
    <row r="9" s="1" customFormat="1" ht="36.96" customHeight="1">
      <c r="B9" s="41"/>
      <c r="E9" s="138" t="s">
        <v>693</v>
      </c>
      <c r="F9" s="1"/>
      <c r="G9" s="1"/>
      <c r="H9" s="1"/>
      <c r="I9" s="137"/>
      <c r="L9" s="41"/>
    </row>
    <row r="10" s="1" customFormat="1">
      <c r="B10" s="41"/>
      <c r="I10" s="137"/>
      <c r="L10" s="41"/>
    </row>
    <row r="11" s="1" customFormat="1" ht="12" customHeight="1">
      <c r="B11" s="41"/>
      <c r="D11" s="135" t="s">
        <v>19</v>
      </c>
      <c r="F11" s="139" t="s">
        <v>1</v>
      </c>
      <c r="I11" s="140" t="s">
        <v>20</v>
      </c>
      <c r="J11" s="139" t="s">
        <v>1</v>
      </c>
      <c r="L11" s="41"/>
    </row>
    <row r="12" s="1" customFormat="1" ht="12" customHeight="1">
      <c r="B12" s="41"/>
      <c r="D12" s="135" t="s">
        <v>22</v>
      </c>
      <c r="F12" s="139" t="s">
        <v>23</v>
      </c>
      <c r="I12" s="140" t="s">
        <v>24</v>
      </c>
      <c r="J12" s="141" t="str">
        <f>'Rekapitulace stavby'!AN8</f>
        <v>12. 9. 2019</v>
      </c>
      <c r="L12" s="41"/>
    </row>
    <row r="13" s="1" customFormat="1" ht="10.8" customHeight="1">
      <c r="B13" s="41"/>
      <c r="I13" s="137"/>
      <c r="L13" s="41"/>
    </row>
    <row r="14" s="1" customFormat="1" ht="12" customHeight="1">
      <c r="B14" s="41"/>
      <c r="D14" s="135" t="s">
        <v>27</v>
      </c>
      <c r="I14" s="140" t="s">
        <v>28</v>
      </c>
      <c r="J14" s="139" t="s">
        <v>29</v>
      </c>
      <c r="L14" s="41"/>
    </row>
    <row r="15" s="1" customFormat="1" ht="18" customHeight="1">
      <c r="B15" s="41"/>
      <c r="E15" s="139" t="s">
        <v>30</v>
      </c>
      <c r="I15" s="140" t="s">
        <v>31</v>
      </c>
      <c r="J15" s="139" t="s">
        <v>32</v>
      </c>
      <c r="L15" s="41"/>
    </row>
    <row r="16" s="1" customFormat="1" ht="6.96" customHeight="1">
      <c r="B16" s="41"/>
      <c r="I16" s="137"/>
      <c r="L16" s="41"/>
    </row>
    <row r="17" s="1" customFormat="1" ht="12" customHeight="1">
      <c r="B17" s="41"/>
      <c r="D17" s="135" t="s">
        <v>33</v>
      </c>
      <c r="I17" s="140" t="s">
        <v>28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39"/>
      <c r="G18" s="139"/>
      <c r="H18" s="139"/>
      <c r="I18" s="140" t="s">
        <v>31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7"/>
      <c r="L19" s="41"/>
    </row>
    <row r="20" s="1" customFormat="1" ht="12" customHeight="1">
      <c r="B20" s="41"/>
      <c r="D20" s="135" t="s">
        <v>35</v>
      </c>
      <c r="I20" s="140" t="s">
        <v>28</v>
      </c>
      <c r="J20" s="139" t="s">
        <v>29</v>
      </c>
      <c r="L20" s="41"/>
    </row>
    <row r="21" s="1" customFormat="1" ht="18" customHeight="1">
      <c r="B21" s="41"/>
      <c r="E21" s="139" t="s">
        <v>30</v>
      </c>
      <c r="I21" s="140" t="s">
        <v>31</v>
      </c>
      <c r="J21" s="139" t="s">
        <v>32</v>
      </c>
      <c r="L21" s="41"/>
    </row>
    <row r="22" s="1" customFormat="1" ht="6.96" customHeight="1">
      <c r="B22" s="41"/>
      <c r="I22" s="137"/>
      <c r="L22" s="41"/>
    </row>
    <row r="23" s="1" customFormat="1" ht="12" customHeight="1">
      <c r="B23" s="41"/>
      <c r="D23" s="135" t="s">
        <v>37</v>
      </c>
      <c r="I23" s="140" t="s">
        <v>28</v>
      </c>
      <c r="J23" s="139" t="str">
        <f>IF('Rekapitulace stavby'!AN19="","",'Rekapitulace stavby'!AN19)</f>
        <v/>
      </c>
      <c r="L23" s="41"/>
    </row>
    <row r="24" s="1" customFormat="1" ht="18" customHeight="1">
      <c r="B24" s="41"/>
      <c r="E24" s="139" t="str">
        <f>IF('Rekapitulace stavby'!E20="","",'Rekapitulace stavby'!E20)</f>
        <v xml:space="preserve"> </v>
      </c>
      <c r="I24" s="140" t="s">
        <v>31</v>
      </c>
      <c r="J24" s="139" t="str">
        <f>IF('Rekapitulace stavby'!AN20="","",'Rekapitulace stavby'!AN20)</f>
        <v/>
      </c>
      <c r="L24" s="41"/>
    </row>
    <row r="25" s="1" customFormat="1" ht="6.96" customHeight="1">
      <c r="B25" s="41"/>
      <c r="I25" s="137"/>
      <c r="L25" s="41"/>
    </row>
    <row r="26" s="1" customFormat="1" ht="12" customHeight="1">
      <c r="B26" s="41"/>
      <c r="D26" s="135" t="s">
        <v>39</v>
      </c>
      <c r="I26" s="137"/>
      <c r="L26" s="41"/>
    </row>
    <row r="27" s="7" customFormat="1" ht="16.5" customHeight="1">
      <c r="B27" s="142"/>
      <c r="E27" s="143" t="s">
        <v>1</v>
      </c>
      <c r="F27" s="143"/>
      <c r="G27" s="143"/>
      <c r="H27" s="143"/>
      <c r="I27" s="144"/>
      <c r="L27" s="142"/>
    </row>
    <row r="28" s="1" customFormat="1" ht="6.96" customHeight="1">
      <c r="B28" s="41"/>
      <c r="I28" s="137"/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45"/>
      <c r="J29" s="76"/>
      <c r="K29" s="76"/>
      <c r="L29" s="41"/>
    </row>
    <row r="30" s="1" customFormat="1" ht="25.44" customHeight="1">
      <c r="B30" s="41"/>
      <c r="D30" s="146" t="s">
        <v>40</v>
      </c>
      <c r="I30" s="137"/>
      <c r="J30" s="147">
        <f>ROUND(J118, 2)</f>
        <v>0</v>
      </c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45"/>
      <c r="J31" s="76"/>
      <c r="K31" s="76"/>
      <c r="L31" s="41"/>
    </row>
    <row r="32" s="1" customFormat="1" ht="14.4" customHeight="1">
      <c r="B32" s="41"/>
      <c r="F32" s="148" t="s">
        <v>42</v>
      </c>
      <c r="I32" s="149" t="s">
        <v>41</v>
      </c>
      <c r="J32" s="148" t="s">
        <v>43</v>
      </c>
      <c r="L32" s="41"/>
    </row>
    <row r="33" s="1" customFormat="1" ht="14.4" customHeight="1">
      <c r="B33" s="41"/>
      <c r="D33" s="150" t="s">
        <v>44</v>
      </c>
      <c r="E33" s="135" t="s">
        <v>45</v>
      </c>
      <c r="F33" s="151">
        <f>ROUND((SUM(BE118:BE121)),  2)</f>
        <v>0</v>
      </c>
      <c r="I33" s="152">
        <v>0.20999999999999999</v>
      </c>
      <c r="J33" s="151">
        <f>ROUND(((SUM(BE118:BE121))*I33),  2)</f>
        <v>0</v>
      </c>
      <c r="L33" s="41"/>
    </row>
    <row r="34" s="1" customFormat="1" ht="14.4" customHeight="1">
      <c r="B34" s="41"/>
      <c r="E34" s="135" t="s">
        <v>46</v>
      </c>
      <c r="F34" s="151">
        <f>ROUND((SUM(BF118:BF121)),  2)</f>
        <v>0</v>
      </c>
      <c r="I34" s="152">
        <v>0.14999999999999999</v>
      </c>
      <c r="J34" s="151">
        <f>ROUND(((SUM(BF118:BF121))*I34),  2)</f>
        <v>0</v>
      </c>
      <c r="L34" s="41"/>
    </row>
    <row r="35" hidden="1" s="1" customFormat="1" ht="14.4" customHeight="1">
      <c r="B35" s="41"/>
      <c r="E35" s="135" t="s">
        <v>47</v>
      </c>
      <c r="F35" s="151">
        <f>ROUND((SUM(BG118:BG121)),  2)</f>
        <v>0</v>
      </c>
      <c r="I35" s="152">
        <v>0.20999999999999999</v>
      </c>
      <c r="J35" s="151">
        <f>0</f>
        <v>0</v>
      </c>
      <c r="L35" s="41"/>
    </row>
    <row r="36" hidden="1" s="1" customFormat="1" ht="14.4" customHeight="1">
      <c r="B36" s="41"/>
      <c r="E36" s="135" t="s">
        <v>48</v>
      </c>
      <c r="F36" s="151">
        <f>ROUND((SUM(BH118:BH121)),  2)</f>
        <v>0</v>
      </c>
      <c r="I36" s="152">
        <v>0.14999999999999999</v>
      </c>
      <c r="J36" s="151">
        <f>0</f>
        <v>0</v>
      </c>
      <c r="L36" s="41"/>
    </row>
    <row r="37" hidden="1" s="1" customFormat="1" ht="14.4" customHeight="1">
      <c r="B37" s="41"/>
      <c r="E37" s="135" t="s">
        <v>49</v>
      </c>
      <c r="F37" s="151">
        <f>ROUND((SUM(BI118:BI121)),  2)</f>
        <v>0</v>
      </c>
      <c r="I37" s="152">
        <v>0</v>
      </c>
      <c r="J37" s="151">
        <f>0</f>
        <v>0</v>
      </c>
      <c r="L37" s="41"/>
    </row>
    <row r="38" s="1" customFormat="1" ht="6.96" customHeight="1">
      <c r="B38" s="41"/>
      <c r="I38" s="137"/>
      <c r="L38" s="41"/>
    </row>
    <row r="39" s="1" customFormat="1" ht="25.44" customHeight="1">
      <c r="B39" s="41"/>
      <c r="C39" s="153"/>
      <c r="D39" s="154" t="s">
        <v>50</v>
      </c>
      <c r="E39" s="155"/>
      <c r="F39" s="155"/>
      <c r="G39" s="156" t="s">
        <v>51</v>
      </c>
      <c r="H39" s="157" t="s">
        <v>52</v>
      </c>
      <c r="I39" s="158"/>
      <c r="J39" s="159">
        <f>SUM(J30:J37)</f>
        <v>0</v>
      </c>
      <c r="K39" s="160"/>
      <c r="L39" s="41"/>
    </row>
    <row r="40" s="1" customFormat="1" ht="14.4" customHeight="1">
      <c r="B40" s="41"/>
      <c r="I40" s="137"/>
      <c r="L40" s="41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61" t="s">
        <v>53</v>
      </c>
      <c r="E50" s="162"/>
      <c r="F50" s="162"/>
      <c r="G50" s="161" t="s">
        <v>54</v>
      </c>
      <c r="H50" s="162"/>
      <c r="I50" s="163"/>
      <c r="J50" s="162"/>
      <c r="K50" s="162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64" t="s">
        <v>55</v>
      </c>
      <c r="E61" s="165"/>
      <c r="F61" s="166" t="s">
        <v>56</v>
      </c>
      <c r="G61" s="164" t="s">
        <v>55</v>
      </c>
      <c r="H61" s="165"/>
      <c r="I61" s="167"/>
      <c r="J61" s="168" t="s">
        <v>56</v>
      </c>
      <c r="K61" s="165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61" t="s">
        <v>57</v>
      </c>
      <c r="E65" s="162"/>
      <c r="F65" s="162"/>
      <c r="G65" s="161" t="s">
        <v>58</v>
      </c>
      <c r="H65" s="162"/>
      <c r="I65" s="163"/>
      <c r="J65" s="162"/>
      <c r="K65" s="162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64" t="s">
        <v>55</v>
      </c>
      <c r="E76" s="165"/>
      <c r="F76" s="166" t="s">
        <v>56</v>
      </c>
      <c r="G76" s="164" t="s">
        <v>55</v>
      </c>
      <c r="H76" s="165"/>
      <c r="I76" s="167"/>
      <c r="J76" s="168" t="s">
        <v>56</v>
      </c>
      <c r="K76" s="165"/>
      <c r="L76" s="41"/>
    </row>
    <row r="77" s="1" customFormat="1" ht="14.4" customHeight="1">
      <c r="B77" s="169"/>
      <c r="C77" s="170"/>
      <c r="D77" s="170"/>
      <c r="E77" s="170"/>
      <c r="F77" s="170"/>
      <c r="G77" s="170"/>
      <c r="H77" s="170"/>
      <c r="I77" s="171"/>
      <c r="J77" s="170"/>
      <c r="K77" s="170"/>
      <c r="L77" s="41"/>
    </row>
    <row r="81" s="1" customFormat="1" ht="6.96" customHeight="1">
      <c r="B81" s="172"/>
      <c r="C81" s="173"/>
      <c r="D81" s="173"/>
      <c r="E81" s="173"/>
      <c r="F81" s="173"/>
      <c r="G81" s="173"/>
      <c r="H81" s="173"/>
      <c r="I81" s="174"/>
      <c r="J81" s="173"/>
      <c r="K81" s="173"/>
      <c r="L81" s="41"/>
    </row>
    <row r="82" s="1" customFormat="1" ht="24.96" customHeight="1">
      <c r="B82" s="36"/>
      <c r="C82" s="21" t="s">
        <v>102</v>
      </c>
      <c r="D82" s="37"/>
      <c r="E82" s="37"/>
      <c r="F82" s="37"/>
      <c r="G82" s="37"/>
      <c r="H82" s="37"/>
      <c r="I82" s="13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7"/>
      <c r="J84" s="37"/>
      <c r="K84" s="37"/>
      <c r="L84" s="41"/>
    </row>
    <row r="85" s="1" customFormat="1" ht="16.5" customHeight="1">
      <c r="B85" s="36"/>
      <c r="C85" s="37"/>
      <c r="D85" s="37"/>
      <c r="E85" s="175" t="str">
        <f>E7</f>
        <v>16047a - Chodník Turnov, Mašovská ul.</v>
      </c>
      <c r="F85" s="30"/>
      <c r="G85" s="30"/>
      <c r="H85" s="30"/>
      <c r="I85" s="137"/>
      <c r="J85" s="37"/>
      <c r="K85" s="37"/>
      <c r="L85" s="41"/>
    </row>
    <row r="86" s="1" customFormat="1" ht="12" customHeight="1">
      <c r="B86" s="36"/>
      <c r="C86" s="30" t="s">
        <v>100</v>
      </c>
      <c r="D86" s="37"/>
      <c r="E86" s="37"/>
      <c r="F86" s="37"/>
      <c r="G86" s="37"/>
      <c r="H86" s="37"/>
      <c r="I86" s="137"/>
      <c r="J86" s="37"/>
      <c r="K86" s="37"/>
      <c r="L86" s="41"/>
    </row>
    <row r="87" s="1" customFormat="1" ht="16.5" customHeight="1">
      <c r="B87" s="36"/>
      <c r="C87" s="37"/>
      <c r="D87" s="37"/>
      <c r="E87" s="69" t="str">
        <f>E9</f>
        <v>16047-SO-401 - 16047-SO-401 - Rekonstrukce telefonních vedení</v>
      </c>
      <c r="F87" s="37"/>
      <c r="G87" s="37"/>
      <c r="H87" s="37"/>
      <c r="I87" s="137"/>
      <c r="J87" s="37"/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41"/>
    </row>
    <row r="89" s="1" customFormat="1" ht="12" customHeight="1">
      <c r="B89" s="36"/>
      <c r="C89" s="30" t="s">
        <v>22</v>
      </c>
      <c r="D89" s="37"/>
      <c r="E89" s="37"/>
      <c r="F89" s="25" t="str">
        <f>F12</f>
        <v>Turnov</v>
      </c>
      <c r="G89" s="37"/>
      <c r="H89" s="37"/>
      <c r="I89" s="140" t="s">
        <v>24</v>
      </c>
      <c r="J89" s="72" t="str">
        <f>IF(J12="","",J12)</f>
        <v>12. 9. 2019</v>
      </c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41"/>
    </row>
    <row r="91" s="1" customFormat="1" ht="15.15" customHeight="1">
      <c r="B91" s="36"/>
      <c r="C91" s="30" t="s">
        <v>27</v>
      </c>
      <c r="D91" s="37"/>
      <c r="E91" s="37"/>
      <c r="F91" s="25" t="str">
        <f>E15</f>
        <v>Město Turnov</v>
      </c>
      <c r="G91" s="37"/>
      <c r="H91" s="37"/>
      <c r="I91" s="140" t="s">
        <v>35</v>
      </c>
      <c r="J91" s="34" t="str">
        <f>E21</f>
        <v>Město Turnov</v>
      </c>
      <c r="K91" s="37"/>
      <c r="L91" s="41"/>
    </row>
    <row r="92" s="1" customFormat="1" ht="15.15" customHeight="1">
      <c r="B92" s="36"/>
      <c r="C92" s="30" t="s">
        <v>33</v>
      </c>
      <c r="D92" s="37"/>
      <c r="E92" s="37"/>
      <c r="F92" s="25" t="str">
        <f>IF(E18="","",E18)</f>
        <v>Vyplň údaj</v>
      </c>
      <c r="G92" s="37"/>
      <c r="H92" s="37"/>
      <c r="I92" s="140" t="s">
        <v>37</v>
      </c>
      <c r="J92" s="34" t="str">
        <f>E24</f>
        <v xml:space="preserve"> </v>
      </c>
      <c r="K92" s="37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41"/>
    </row>
    <row r="94" s="1" customFormat="1" ht="29.28" customHeight="1">
      <c r="B94" s="36"/>
      <c r="C94" s="176" t="s">
        <v>103</v>
      </c>
      <c r="D94" s="177"/>
      <c r="E94" s="177"/>
      <c r="F94" s="177"/>
      <c r="G94" s="177"/>
      <c r="H94" s="177"/>
      <c r="I94" s="178"/>
      <c r="J94" s="179" t="s">
        <v>104</v>
      </c>
      <c r="K94" s="17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41"/>
    </row>
    <row r="96" s="1" customFormat="1" ht="22.8" customHeight="1">
      <c r="B96" s="36"/>
      <c r="C96" s="180" t="s">
        <v>105</v>
      </c>
      <c r="D96" s="37"/>
      <c r="E96" s="37"/>
      <c r="F96" s="37"/>
      <c r="G96" s="37"/>
      <c r="H96" s="37"/>
      <c r="I96" s="137"/>
      <c r="J96" s="103">
        <f>J118</f>
        <v>0</v>
      </c>
      <c r="K96" s="37"/>
      <c r="L96" s="41"/>
      <c r="AU96" s="15" t="s">
        <v>106</v>
      </c>
    </row>
    <row r="97" s="8" customFormat="1" ht="24.96" customHeight="1">
      <c r="B97" s="181"/>
      <c r="C97" s="182"/>
      <c r="D97" s="183" t="s">
        <v>207</v>
      </c>
      <c r="E97" s="184"/>
      <c r="F97" s="184"/>
      <c r="G97" s="184"/>
      <c r="H97" s="184"/>
      <c r="I97" s="185"/>
      <c r="J97" s="186">
        <f>J119</f>
        <v>0</v>
      </c>
      <c r="K97" s="182"/>
      <c r="L97" s="187"/>
    </row>
    <row r="98" s="9" customFormat="1" ht="19.92" customHeight="1">
      <c r="B98" s="188"/>
      <c r="C98" s="189"/>
      <c r="D98" s="190" t="s">
        <v>694</v>
      </c>
      <c r="E98" s="191"/>
      <c r="F98" s="191"/>
      <c r="G98" s="191"/>
      <c r="H98" s="191"/>
      <c r="I98" s="192"/>
      <c r="J98" s="193">
        <f>J120</f>
        <v>0</v>
      </c>
      <c r="K98" s="189"/>
      <c r="L98" s="194"/>
    </row>
    <row r="99" s="1" customFormat="1" ht="21.84" customHeight="1">
      <c r="B99" s="36"/>
      <c r="C99" s="37"/>
      <c r="D99" s="37"/>
      <c r="E99" s="37"/>
      <c r="F99" s="37"/>
      <c r="G99" s="37"/>
      <c r="H99" s="37"/>
      <c r="I99" s="137"/>
      <c r="J99" s="37"/>
      <c r="K99" s="37"/>
      <c r="L99" s="41"/>
    </row>
    <row r="100" s="1" customFormat="1" ht="6.96" customHeight="1">
      <c r="B100" s="59"/>
      <c r="C100" s="60"/>
      <c r="D100" s="60"/>
      <c r="E100" s="60"/>
      <c r="F100" s="60"/>
      <c r="G100" s="60"/>
      <c r="H100" s="60"/>
      <c r="I100" s="171"/>
      <c r="J100" s="60"/>
      <c r="K100" s="60"/>
      <c r="L100" s="41"/>
    </row>
    <row r="104" s="1" customFormat="1" ht="6.96" customHeight="1">
      <c r="B104" s="61"/>
      <c r="C104" s="62"/>
      <c r="D104" s="62"/>
      <c r="E104" s="62"/>
      <c r="F104" s="62"/>
      <c r="G104" s="62"/>
      <c r="H104" s="62"/>
      <c r="I104" s="174"/>
      <c r="J104" s="62"/>
      <c r="K104" s="62"/>
      <c r="L104" s="41"/>
    </row>
    <row r="105" s="1" customFormat="1" ht="24.96" customHeight="1">
      <c r="B105" s="36"/>
      <c r="C105" s="21" t="s">
        <v>112</v>
      </c>
      <c r="D105" s="37"/>
      <c r="E105" s="37"/>
      <c r="F105" s="37"/>
      <c r="G105" s="37"/>
      <c r="H105" s="37"/>
      <c r="I105" s="137"/>
      <c r="J105" s="37"/>
      <c r="K105" s="37"/>
      <c r="L105" s="41"/>
    </row>
    <row r="106" s="1" customFormat="1" ht="6.96" customHeight="1">
      <c r="B106" s="36"/>
      <c r="C106" s="37"/>
      <c r="D106" s="37"/>
      <c r="E106" s="37"/>
      <c r="F106" s="37"/>
      <c r="G106" s="37"/>
      <c r="H106" s="37"/>
      <c r="I106" s="137"/>
      <c r="J106" s="37"/>
      <c r="K106" s="37"/>
      <c r="L106" s="41"/>
    </row>
    <row r="107" s="1" customFormat="1" ht="12" customHeight="1">
      <c r="B107" s="36"/>
      <c r="C107" s="30" t="s">
        <v>16</v>
      </c>
      <c r="D107" s="37"/>
      <c r="E107" s="37"/>
      <c r="F107" s="37"/>
      <c r="G107" s="37"/>
      <c r="H107" s="37"/>
      <c r="I107" s="137"/>
      <c r="J107" s="37"/>
      <c r="K107" s="37"/>
      <c r="L107" s="41"/>
    </row>
    <row r="108" s="1" customFormat="1" ht="16.5" customHeight="1">
      <c r="B108" s="36"/>
      <c r="C108" s="37"/>
      <c r="D108" s="37"/>
      <c r="E108" s="175" t="str">
        <f>E7</f>
        <v>16047a - Chodník Turnov, Mašovská ul.</v>
      </c>
      <c r="F108" s="30"/>
      <c r="G108" s="30"/>
      <c r="H108" s="30"/>
      <c r="I108" s="137"/>
      <c r="J108" s="37"/>
      <c r="K108" s="37"/>
      <c r="L108" s="41"/>
    </row>
    <row r="109" s="1" customFormat="1" ht="12" customHeight="1">
      <c r="B109" s="36"/>
      <c r="C109" s="30" t="s">
        <v>100</v>
      </c>
      <c r="D109" s="37"/>
      <c r="E109" s="37"/>
      <c r="F109" s="37"/>
      <c r="G109" s="37"/>
      <c r="H109" s="37"/>
      <c r="I109" s="137"/>
      <c r="J109" s="37"/>
      <c r="K109" s="37"/>
      <c r="L109" s="41"/>
    </row>
    <row r="110" s="1" customFormat="1" ht="16.5" customHeight="1">
      <c r="B110" s="36"/>
      <c r="C110" s="37"/>
      <c r="D110" s="37"/>
      <c r="E110" s="69" t="str">
        <f>E9</f>
        <v>16047-SO-401 - 16047-SO-401 - Rekonstrukce telefonních vedení</v>
      </c>
      <c r="F110" s="37"/>
      <c r="G110" s="37"/>
      <c r="H110" s="37"/>
      <c r="I110" s="137"/>
      <c r="J110" s="37"/>
      <c r="K110" s="37"/>
      <c r="L110" s="41"/>
    </row>
    <row r="111" s="1" customFormat="1" ht="6.96" customHeight="1">
      <c r="B111" s="36"/>
      <c r="C111" s="37"/>
      <c r="D111" s="37"/>
      <c r="E111" s="37"/>
      <c r="F111" s="37"/>
      <c r="G111" s="37"/>
      <c r="H111" s="37"/>
      <c r="I111" s="137"/>
      <c r="J111" s="37"/>
      <c r="K111" s="37"/>
      <c r="L111" s="41"/>
    </row>
    <row r="112" s="1" customFormat="1" ht="12" customHeight="1">
      <c r="B112" s="36"/>
      <c r="C112" s="30" t="s">
        <v>22</v>
      </c>
      <c r="D112" s="37"/>
      <c r="E112" s="37"/>
      <c r="F112" s="25" t="str">
        <f>F12</f>
        <v>Turnov</v>
      </c>
      <c r="G112" s="37"/>
      <c r="H112" s="37"/>
      <c r="I112" s="140" t="s">
        <v>24</v>
      </c>
      <c r="J112" s="72" t="str">
        <f>IF(J12="","",J12)</f>
        <v>12. 9. 2019</v>
      </c>
      <c r="K112" s="37"/>
      <c r="L112" s="41"/>
    </row>
    <row r="113" s="1" customFormat="1" ht="6.96" customHeight="1">
      <c r="B113" s="36"/>
      <c r="C113" s="37"/>
      <c r="D113" s="37"/>
      <c r="E113" s="37"/>
      <c r="F113" s="37"/>
      <c r="G113" s="37"/>
      <c r="H113" s="37"/>
      <c r="I113" s="137"/>
      <c r="J113" s="37"/>
      <c r="K113" s="37"/>
      <c r="L113" s="41"/>
    </row>
    <row r="114" s="1" customFormat="1" ht="15.15" customHeight="1">
      <c r="B114" s="36"/>
      <c r="C114" s="30" t="s">
        <v>27</v>
      </c>
      <c r="D114" s="37"/>
      <c r="E114" s="37"/>
      <c r="F114" s="25" t="str">
        <f>E15</f>
        <v>Město Turnov</v>
      </c>
      <c r="G114" s="37"/>
      <c r="H114" s="37"/>
      <c r="I114" s="140" t="s">
        <v>35</v>
      </c>
      <c r="J114" s="34" t="str">
        <f>E21</f>
        <v>Město Turnov</v>
      </c>
      <c r="K114" s="37"/>
      <c r="L114" s="41"/>
    </row>
    <row r="115" s="1" customFormat="1" ht="15.15" customHeight="1">
      <c r="B115" s="36"/>
      <c r="C115" s="30" t="s">
        <v>33</v>
      </c>
      <c r="D115" s="37"/>
      <c r="E115" s="37"/>
      <c r="F115" s="25" t="str">
        <f>IF(E18="","",E18)</f>
        <v>Vyplň údaj</v>
      </c>
      <c r="G115" s="37"/>
      <c r="H115" s="37"/>
      <c r="I115" s="140" t="s">
        <v>37</v>
      </c>
      <c r="J115" s="34" t="str">
        <f>E24</f>
        <v xml:space="preserve"> </v>
      </c>
      <c r="K115" s="37"/>
      <c r="L115" s="41"/>
    </row>
    <row r="116" s="1" customFormat="1" ht="10.32" customHeight="1">
      <c r="B116" s="36"/>
      <c r="C116" s="37"/>
      <c r="D116" s="37"/>
      <c r="E116" s="37"/>
      <c r="F116" s="37"/>
      <c r="G116" s="37"/>
      <c r="H116" s="37"/>
      <c r="I116" s="137"/>
      <c r="J116" s="37"/>
      <c r="K116" s="37"/>
      <c r="L116" s="41"/>
    </row>
    <row r="117" s="10" customFormat="1" ht="29.28" customHeight="1">
      <c r="B117" s="195"/>
      <c r="C117" s="196" t="s">
        <v>113</v>
      </c>
      <c r="D117" s="197" t="s">
        <v>65</v>
      </c>
      <c r="E117" s="197" t="s">
        <v>61</v>
      </c>
      <c r="F117" s="197" t="s">
        <v>62</v>
      </c>
      <c r="G117" s="197" t="s">
        <v>114</v>
      </c>
      <c r="H117" s="197" t="s">
        <v>115</v>
      </c>
      <c r="I117" s="198" t="s">
        <v>116</v>
      </c>
      <c r="J117" s="199" t="s">
        <v>104</v>
      </c>
      <c r="K117" s="200" t="s">
        <v>117</v>
      </c>
      <c r="L117" s="201"/>
      <c r="M117" s="93" t="s">
        <v>1</v>
      </c>
      <c r="N117" s="94" t="s">
        <v>44</v>
      </c>
      <c r="O117" s="94" t="s">
        <v>118</v>
      </c>
      <c r="P117" s="94" t="s">
        <v>119</v>
      </c>
      <c r="Q117" s="94" t="s">
        <v>120</v>
      </c>
      <c r="R117" s="94" t="s">
        <v>121</v>
      </c>
      <c r="S117" s="94" t="s">
        <v>122</v>
      </c>
      <c r="T117" s="95" t="s">
        <v>123</v>
      </c>
    </row>
    <row r="118" s="1" customFormat="1" ht="22.8" customHeight="1">
      <c r="B118" s="36"/>
      <c r="C118" s="100" t="s">
        <v>124</v>
      </c>
      <c r="D118" s="37"/>
      <c r="E118" s="37"/>
      <c r="F118" s="37"/>
      <c r="G118" s="37"/>
      <c r="H118" s="37"/>
      <c r="I118" s="137"/>
      <c r="J118" s="202">
        <f>BK118</f>
        <v>0</v>
      </c>
      <c r="K118" s="37"/>
      <c r="L118" s="41"/>
      <c r="M118" s="96"/>
      <c r="N118" s="97"/>
      <c r="O118" s="97"/>
      <c r="P118" s="203">
        <f>P119</f>
        <v>0</v>
      </c>
      <c r="Q118" s="97"/>
      <c r="R118" s="203">
        <f>R119</f>
        <v>0</v>
      </c>
      <c r="S118" s="97"/>
      <c r="T118" s="204">
        <f>T119</f>
        <v>0</v>
      </c>
      <c r="AT118" s="15" t="s">
        <v>79</v>
      </c>
      <c r="AU118" s="15" t="s">
        <v>106</v>
      </c>
      <c r="BK118" s="205">
        <f>BK119</f>
        <v>0</v>
      </c>
    </row>
    <row r="119" s="11" customFormat="1" ht="25.92" customHeight="1">
      <c r="B119" s="206"/>
      <c r="C119" s="207"/>
      <c r="D119" s="208" t="s">
        <v>79</v>
      </c>
      <c r="E119" s="209" t="s">
        <v>276</v>
      </c>
      <c r="F119" s="209" t="s">
        <v>555</v>
      </c>
      <c r="G119" s="207"/>
      <c r="H119" s="207"/>
      <c r="I119" s="210"/>
      <c r="J119" s="211">
        <f>BK119</f>
        <v>0</v>
      </c>
      <c r="K119" s="207"/>
      <c r="L119" s="212"/>
      <c r="M119" s="213"/>
      <c r="N119" s="214"/>
      <c r="O119" s="214"/>
      <c r="P119" s="215">
        <f>P120</f>
        <v>0</v>
      </c>
      <c r="Q119" s="214"/>
      <c r="R119" s="215">
        <f>R120</f>
        <v>0</v>
      </c>
      <c r="S119" s="214"/>
      <c r="T119" s="216">
        <f>T120</f>
        <v>0</v>
      </c>
      <c r="AR119" s="217" t="s">
        <v>144</v>
      </c>
      <c r="AT119" s="218" t="s">
        <v>79</v>
      </c>
      <c r="AU119" s="218" t="s">
        <v>80</v>
      </c>
      <c r="AY119" s="217" t="s">
        <v>128</v>
      </c>
      <c r="BK119" s="219">
        <f>BK120</f>
        <v>0</v>
      </c>
    </row>
    <row r="120" s="11" customFormat="1" ht="22.8" customHeight="1">
      <c r="B120" s="206"/>
      <c r="C120" s="207"/>
      <c r="D120" s="208" t="s">
        <v>79</v>
      </c>
      <c r="E120" s="236" t="s">
        <v>695</v>
      </c>
      <c r="F120" s="236" t="s">
        <v>696</v>
      </c>
      <c r="G120" s="207"/>
      <c r="H120" s="207"/>
      <c r="I120" s="210"/>
      <c r="J120" s="237">
        <f>BK120</f>
        <v>0</v>
      </c>
      <c r="K120" s="207"/>
      <c r="L120" s="212"/>
      <c r="M120" s="213"/>
      <c r="N120" s="214"/>
      <c r="O120" s="214"/>
      <c r="P120" s="215">
        <f>P121</f>
        <v>0</v>
      </c>
      <c r="Q120" s="214"/>
      <c r="R120" s="215">
        <f>R121</f>
        <v>0</v>
      </c>
      <c r="S120" s="214"/>
      <c r="T120" s="216">
        <f>T121</f>
        <v>0</v>
      </c>
      <c r="AR120" s="217" t="s">
        <v>144</v>
      </c>
      <c r="AT120" s="218" t="s">
        <v>79</v>
      </c>
      <c r="AU120" s="218" t="s">
        <v>21</v>
      </c>
      <c r="AY120" s="217" t="s">
        <v>128</v>
      </c>
      <c r="BK120" s="219">
        <f>BK121</f>
        <v>0</v>
      </c>
    </row>
    <row r="121" s="1" customFormat="1" ht="24" customHeight="1">
      <c r="B121" s="36"/>
      <c r="C121" s="220" t="s">
        <v>21</v>
      </c>
      <c r="D121" s="220" t="s">
        <v>129</v>
      </c>
      <c r="E121" s="221" t="s">
        <v>697</v>
      </c>
      <c r="F121" s="222" t="s">
        <v>698</v>
      </c>
      <c r="G121" s="223" t="s">
        <v>132</v>
      </c>
      <c r="H121" s="224">
        <v>1</v>
      </c>
      <c r="I121" s="225"/>
      <c r="J121" s="226">
        <f>ROUND(I121*H121,2)</f>
        <v>0</v>
      </c>
      <c r="K121" s="222" t="s">
        <v>1</v>
      </c>
      <c r="L121" s="41"/>
      <c r="M121" s="274" t="s">
        <v>1</v>
      </c>
      <c r="N121" s="275" t="s">
        <v>45</v>
      </c>
      <c r="O121" s="239"/>
      <c r="P121" s="276">
        <f>O121*H121</f>
        <v>0</v>
      </c>
      <c r="Q121" s="276">
        <v>0</v>
      </c>
      <c r="R121" s="276">
        <f>Q121*H121</f>
        <v>0</v>
      </c>
      <c r="S121" s="276">
        <v>0</v>
      </c>
      <c r="T121" s="277">
        <f>S121*H121</f>
        <v>0</v>
      </c>
      <c r="AR121" s="231" t="s">
        <v>546</v>
      </c>
      <c r="AT121" s="231" t="s">
        <v>129</v>
      </c>
      <c r="AU121" s="231" t="s">
        <v>89</v>
      </c>
      <c r="AY121" s="15" t="s">
        <v>128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5" t="s">
        <v>21</v>
      </c>
      <c r="BK121" s="232">
        <f>ROUND(I121*H121,2)</f>
        <v>0</v>
      </c>
      <c r="BL121" s="15" t="s">
        <v>546</v>
      </c>
      <c r="BM121" s="231" t="s">
        <v>699</v>
      </c>
    </row>
    <row r="122" s="1" customFormat="1" ht="6.96" customHeight="1">
      <c r="B122" s="59"/>
      <c r="C122" s="60"/>
      <c r="D122" s="60"/>
      <c r="E122" s="60"/>
      <c r="F122" s="60"/>
      <c r="G122" s="60"/>
      <c r="H122" s="60"/>
      <c r="I122" s="171"/>
      <c r="J122" s="60"/>
      <c r="K122" s="60"/>
      <c r="L122" s="41"/>
    </row>
  </sheetData>
  <sheetProtection sheet="1" autoFilter="0" formatColumns="0" formatRows="0" objects="1" scenarios="1" spinCount="100000" saltValue="5bBOzYRyWOQ9tUmg7aHbNl62X5WakiDCyoRpPqDQh6v8waq1zpK7hFC9HmNYf32P6VKH0H/UNcdsepI59jxRMQ==" hashValue="OJUasPZWTuvGSWsG5pCVWUV3wfq6yrvHxlvXoJ3bxqTSq5BsiSvqmWmXxOiAqulTMXqQZHrxLYuf2H0MDCsARQ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DESKTOP-C3IFJA8\PC30</dc:creator>
  <cp:lastModifiedBy>DESKTOP-C3IFJA8\PC30</cp:lastModifiedBy>
  <dcterms:created xsi:type="dcterms:W3CDTF">2019-09-12T08:55:18Z</dcterms:created>
  <dcterms:modified xsi:type="dcterms:W3CDTF">2019-09-12T08:55:22Z</dcterms:modified>
</cp:coreProperties>
</file>